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Student" sheetId="1" r:id="rId1"/>
    <sheet name="Godina" sheetId="2" r:id="rId2"/>
  </sheets>
  <definedNames/>
  <calcPr fullCalcOnLoad="1"/>
</workbook>
</file>

<file path=xl/sharedStrings.xml><?xml version="1.0" encoding="utf-8"?>
<sst xmlns="http://schemas.openxmlformats.org/spreadsheetml/2006/main" count="236" uniqueCount="183">
  <si>
    <t>100 bodova</t>
  </si>
  <si>
    <t>min 40 bodova</t>
  </si>
  <si>
    <t>10 % ocjene</t>
  </si>
  <si>
    <t>15 % ocjene</t>
  </si>
  <si>
    <t>1. kolokvij</t>
  </si>
  <si>
    <t>2. kolokvij</t>
  </si>
  <si>
    <t>5 % ocjene</t>
  </si>
  <si>
    <t>%</t>
  </si>
  <si>
    <t>% (min)</t>
  </si>
  <si>
    <t>% (max)</t>
  </si>
  <si>
    <t>Završni ispit</t>
  </si>
  <si>
    <t>100 % znanja</t>
  </si>
  <si>
    <t>50 % znanja</t>
  </si>
  <si>
    <t>30 % ocjene</t>
  </si>
  <si>
    <t>0 % ocjene</t>
  </si>
  <si>
    <t>Bodovi</t>
  </si>
  <si>
    <t>max/min</t>
  </si>
  <si>
    <t>Postotak</t>
  </si>
  <si>
    <t>ocjene</t>
  </si>
  <si>
    <t>Postotni</t>
  </si>
  <si>
    <t>bod</t>
  </si>
  <si>
    <t>1 bod</t>
  </si>
  <si>
    <t>Ukupna ocjena</t>
  </si>
  <si>
    <t>Ocjena završnog ispita</t>
  </si>
  <si>
    <t>Kont.provjera</t>
  </si>
  <si>
    <t>Završna ocjena</t>
  </si>
  <si>
    <t>Ukupno kont. prov. znanja</t>
  </si>
  <si>
    <t>Ukupno kont. provjera znanja</t>
  </si>
  <si>
    <t>Kontinuirana provjera znanja i završni ispit</t>
  </si>
  <si>
    <t>Student:</t>
  </si>
  <si>
    <t>Matični broj:</t>
  </si>
  <si>
    <t>Akademska godina 2008/2009</t>
  </si>
  <si>
    <t>Datum:</t>
  </si>
  <si>
    <t>PISM</t>
  </si>
  <si>
    <t>TRB - teorija</t>
  </si>
  <si>
    <t>Student</t>
  </si>
  <si>
    <t>1 bod (%)</t>
  </si>
  <si>
    <t>(min)</t>
  </si>
  <si>
    <t>(max)</t>
  </si>
  <si>
    <t>Ocjena %</t>
  </si>
  <si>
    <t>TRB(t)</t>
  </si>
  <si>
    <t>Zav. ispit</t>
  </si>
  <si>
    <t>Ukupno</t>
  </si>
  <si>
    <t>Ukupna</t>
  </si>
  <si>
    <t>ocjena (%)</t>
  </si>
  <si>
    <t>kont.</t>
  </si>
  <si>
    <t>ocjenj.</t>
  </si>
  <si>
    <t>Tehnologija luka i terminala</t>
  </si>
  <si>
    <t>Seminar</t>
  </si>
  <si>
    <t>IZRAD/PREZ</t>
  </si>
  <si>
    <t>20 % ocjene</t>
  </si>
  <si>
    <t>3. kolokvij</t>
  </si>
  <si>
    <t>5 boda</t>
  </si>
  <si>
    <t>min 2 boda</t>
  </si>
  <si>
    <t>Prezentacija</t>
  </si>
  <si>
    <t>F</t>
  </si>
  <si>
    <t>FX</t>
  </si>
  <si>
    <t>E</t>
  </si>
  <si>
    <t>D</t>
  </si>
  <si>
    <t>C</t>
  </si>
  <si>
    <t>B</t>
  </si>
  <si>
    <t>A</t>
  </si>
  <si>
    <t>Prekrcajna sredstva</t>
  </si>
  <si>
    <t>PI</t>
  </si>
  <si>
    <t>Bednar</t>
  </si>
  <si>
    <t>Ivan</t>
  </si>
  <si>
    <t>Biškup</t>
  </si>
  <si>
    <t>Tihana</t>
  </si>
  <si>
    <t>Toni</t>
  </si>
  <si>
    <t>Dejanović</t>
  </si>
  <si>
    <t>Dunato</t>
  </si>
  <si>
    <t>Anton</t>
  </si>
  <si>
    <t>Martina</t>
  </si>
  <si>
    <t>Kocijan</t>
  </si>
  <si>
    <t>Laura</t>
  </si>
  <si>
    <t>Ana</t>
  </si>
  <si>
    <t>Lucija</t>
  </si>
  <si>
    <t>Kurilić</t>
  </si>
  <si>
    <t>Mario</t>
  </si>
  <si>
    <t>Matijaš</t>
  </si>
  <si>
    <t>Katia</t>
  </si>
  <si>
    <t>Sara</t>
  </si>
  <si>
    <t>Mičetić</t>
  </si>
  <si>
    <t>Marina</t>
  </si>
  <si>
    <t>Prša</t>
  </si>
  <si>
    <t>Anja</t>
  </si>
  <si>
    <t>Uroda</t>
  </si>
  <si>
    <t>Daniel</t>
  </si>
  <si>
    <t>Prezime</t>
  </si>
  <si>
    <t>Ime</t>
  </si>
  <si>
    <t>Abramović</t>
  </si>
  <si>
    <t>Blaslov</t>
  </si>
  <si>
    <t>Brčinović</t>
  </si>
  <si>
    <t>Brozović</t>
  </si>
  <si>
    <t>Car</t>
  </si>
  <si>
    <t>Crljenko</t>
  </si>
  <si>
    <t>Ćorković</t>
  </si>
  <si>
    <t>Ćurčić</t>
  </si>
  <si>
    <t>Dragoslavić</t>
  </si>
  <si>
    <t>Dumičić</t>
  </si>
  <si>
    <t>Gržinčić</t>
  </si>
  <si>
    <t>Ivanović</t>
  </si>
  <si>
    <t>Jurdana</t>
  </si>
  <si>
    <t>Maružin</t>
  </si>
  <si>
    <t>Mešić</t>
  </si>
  <si>
    <t>Nikolovski</t>
  </si>
  <si>
    <t>Papić</t>
  </si>
  <si>
    <t>Pereša</t>
  </si>
  <si>
    <t>Petešić</t>
  </si>
  <si>
    <t>Popović</t>
  </si>
  <si>
    <t>Rađenović</t>
  </si>
  <si>
    <t>Rebrović</t>
  </si>
  <si>
    <t>Renka</t>
  </si>
  <si>
    <t>Rumac</t>
  </si>
  <si>
    <t>Simper</t>
  </si>
  <si>
    <t>Šako</t>
  </si>
  <si>
    <t>Šimić</t>
  </si>
  <si>
    <t>Škomrlj</t>
  </si>
  <si>
    <t>Vidas</t>
  </si>
  <si>
    <t>Sonja</t>
  </si>
  <si>
    <t>Jurica</t>
  </si>
  <si>
    <t>Marin</t>
  </si>
  <si>
    <t>Doris</t>
  </si>
  <si>
    <t>Antonija</t>
  </si>
  <si>
    <t>Alex</t>
  </si>
  <si>
    <t>Luka</t>
  </si>
  <si>
    <t>Stefany</t>
  </si>
  <si>
    <t>Bruno</t>
  </si>
  <si>
    <t>Tino</t>
  </si>
  <si>
    <t>Mirela</t>
  </si>
  <si>
    <t>Ema</t>
  </si>
  <si>
    <t>Marcela</t>
  </si>
  <si>
    <t>Inka</t>
  </si>
  <si>
    <t>Lana</t>
  </si>
  <si>
    <t>Ivana</t>
  </si>
  <si>
    <t>Mia</t>
  </si>
  <si>
    <t>Nives</t>
  </si>
  <si>
    <t>Nikica</t>
  </si>
  <si>
    <t>Morena</t>
  </si>
  <si>
    <t>2018/2019</t>
  </si>
  <si>
    <t>JMBAG</t>
  </si>
  <si>
    <t>0112067666</t>
  </si>
  <si>
    <t>0112046160</t>
  </si>
  <si>
    <t>0112066125</t>
  </si>
  <si>
    <t>0112066445</t>
  </si>
  <si>
    <t>0112062290</t>
  </si>
  <si>
    <t>0112062397</t>
  </si>
  <si>
    <t>0242035525</t>
  </si>
  <si>
    <t>0112052838</t>
  </si>
  <si>
    <t>0112070920</t>
  </si>
  <si>
    <t>0112070637</t>
  </si>
  <si>
    <t>0112066076</t>
  </si>
  <si>
    <t>0112070962</t>
  </si>
  <si>
    <t>0112062035</t>
  </si>
  <si>
    <t>0081147431</t>
  </si>
  <si>
    <t>0112070999</t>
  </si>
  <si>
    <t>0112070707</t>
  </si>
  <si>
    <t>0242031916</t>
  </si>
  <si>
    <t>0112066424</t>
  </si>
  <si>
    <t>0112065960</t>
  </si>
  <si>
    <t>0112070775</t>
  </si>
  <si>
    <t>0112067047</t>
  </si>
  <si>
    <t>0112070530</t>
  </si>
  <si>
    <t>0112066034</t>
  </si>
  <si>
    <t>0112070679</t>
  </si>
  <si>
    <t>0112065362</t>
  </si>
  <si>
    <t>0112070915</t>
  </si>
  <si>
    <t>0112070481</t>
  </si>
  <si>
    <t>0112070684</t>
  </si>
  <si>
    <t>0113138408</t>
  </si>
  <si>
    <t>0112071083</t>
  </si>
  <si>
    <t>0112070658</t>
  </si>
  <si>
    <t>0115073705</t>
  </si>
  <si>
    <t>0112062675</t>
  </si>
  <si>
    <t>0112071020</t>
  </si>
  <si>
    <t>0112070551</t>
  </si>
  <si>
    <t>0112070642</t>
  </si>
  <si>
    <t>0112070546</t>
  </si>
  <si>
    <t>0081134858</t>
  </si>
  <si>
    <t>0112066216</t>
  </si>
  <si>
    <t>0112010797</t>
  </si>
  <si>
    <t>0242023314</t>
  </si>
  <si>
    <t>Vuk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</si>
</sst>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2" borderId="0" xfId="0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2" fontId="4" fillId="33" borderId="0" xfId="0" applyNumberFormat="1" applyFont="1" applyFill="1" applyAlignment="1">
      <alignment horizontal="center"/>
    </xf>
    <xf numFmtId="179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9" fontId="4" fillId="1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1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2.28125" style="0" customWidth="1"/>
    <col min="3" max="3" width="4.00390625" style="0" customWidth="1"/>
    <col min="5" max="5" width="4.140625" style="0" customWidth="1"/>
    <col min="6" max="7" width="9.140625" style="1" customWidth="1"/>
    <col min="8" max="8" width="5.140625" style="0" customWidth="1"/>
    <col min="9" max="11" width="8.7109375" style="0" customWidth="1"/>
    <col min="12" max="12" width="10.7109375" style="0" customWidth="1"/>
    <col min="13" max="15" width="8.7109375" style="0" customWidth="1"/>
  </cols>
  <sheetData>
    <row r="1" ht="15.75">
      <c r="G1" s="10" t="s">
        <v>47</v>
      </c>
    </row>
    <row r="2" spans="7:11" ht="15.75">
      <c r="G2" s="10"/>
      <c r="K2" t="s">
        <v>31</v>
      </c>
    </row>
    <row r="3" spans="3:8" ht="15.75">
      <c r="C3" s="15" t="s">
        <v>29</v>
      </c>
      <c r="D3" s="19"/>
      <c r="G3" s="10"/>
      <c r="H3" s="15" t="s">
        <v>30</v>
      </c>
    </row>
    <row r="4" ht="15.75">
      <c r="G4" s="10"/>
    </row>
    <row r="6" spans="2:10" ht="15.75" customHeight="1">
      <c r="B6" s="3"/>
      <c r="C6" s="3"/>
      <c r="D6" s="3"/>
      <c r="E6" s="3"/>
      <c r="G6" s="10" t="s">
        <v>28</v>
      </c>
      <c r="H6" s="6"/>
      <c r="I6" s="4"/>
      <c r="J6" s="4"/>
    </row>
    <row r="7" spans="2:10" ht="15.75" customHeight="1">
      <c r="B7" s="3"/>
      <c r="C7" s="3"/>
      <c r="D7" s="3"/>
      <c r="E7" s="3"/>
      <c r="F7" s="10"/>
      <c r="G7" s="4"/>
      <c r="H7" s="6"/>
      <c r="I7" s="4"/>
      <c r="J7" s="4"/>
    </row>
    <row r="8" spans="1:13" ht="12" customHeight="1">
      <c r="A8" s="2"/>
      <c r="B8" s="3"/>
      <c r="C8" s="3"/>
      <c r="D8" s="3"/>
      <c r="E8" s="3"/>
      <c r="F8" s="7"/>
      <c r="H8" s="1"/>
      <c r="I8" s="1" t="s">
        <v>15</v>
      </c>
      <c r="J8" s="1"/>
      <c r="K8" s="1" t="s">
        <v>21</v>
      </c>
      <c r="L8" s="1" t="s">
        <v>19</v>
      </c>
      <c r="M8" s="8" t="s">
        <v>17</v>
      </c>
    </row>
    <row r="9" spans="1:13" ht="15.75" customHeight="1">
      <c r="A9" s="2"/>
      <c r="B9" s="9" t="s">
        <v>4</v>
      </c>
      <c r="C9" s="3"/>
      <c r="D9" s="9" t="s">
        <v>33</v>
      </c>
      <c r="E9" s="3"/>
      <c r="F9" s="7" t="s">
        <v>8</v>
      </c>
      <c r="G9" s="7" t="s">
        <v>9</v>
      </c>
      <c r="H9" s="1"/>
      <c r="I9" t="s">
        <v>16</v>
      </c>
      <c r="J9" s="8" t="s">
        <v>15</v>
      </c>
      <c r="K9" s="1" t="s">
        <v>7</v>
      </c>
      <c r="L9" s="1" t="s">
        <v>20</v>
      </c>
      <c r="M9" s="8" t="s">
        <v>18</v>
      </c>
    </row>
    <row r="10" spans="1:13" ht="9.75" customHeight="1">
      <c r="A10" s="2"/>
      <c r="B10" s="3"/>
      <c r="C10" s="3"/>
      <c r="D10" s="3"/>
      <c r="E10" s="3"/>
      <c r="F10" s="7"/>
      <c r="H10" s="1"/>
      <c r="I10" s="1"/>
      <c r="J10" s="1"/>
      <c r="M10" s="9"/>
    </row>
    <row r="11" spans="1:9" ht="15.75" customHeight="1">
      <c r="A11" s="2"/>
      <c r="B11" s="7" t="s">
        <v>0</v>
      </c>
      <c r="C11" s="3"/>
      <c r="D11" s="7" t="s">
        <v>50</v>
      </c>
      <c r="E11" s="3"/>
      <c r="F11" s="7"/>
      <c r="G11" s="1">
        <v>20</v>
      </c>
      <c r="H11" s="1"/>
      <c r="I11" s="1">
        <v>60</v>
      </c>
    </row>
    <row r="12" spans="1:13" ht="15" customHeight="1">
      <c r="A12" s="2"/>
      <c r="B12" s="3"/>
      <c r="C12" s="3"/>
      <c r="D12" s="3"/>
      <c r="E12" s="3"/>
      <c r="F12" s="7"/>
      <c r="H12" s="1"/>
      <c r="I12" s="1"/>
      <c r="J12" s="12">
        <v>30</v>
      </c>
      <c r="K12" s="11">
        <f>1/((I11-I13)/(G11-F13))</f>
        <v>0.16666666666666666</v>
      </c>
      <c r="L12" s="11">
        <f>(J12-I13)*K12</f>
        <v>0</v>
      </c>
      <c r="M12" s="13">
        <f>F13+L12</f>
        <v>15</v>
      </c>
    </row>
    <row r="13" spans="1:10" ht="15.75" customHeight="1">
      <c r="A13" s="2"/>
      <c r="B13" s="7" t="s">
        <v>1</v>
      </c>
      <c r="C13" s="3"/>
      <c r="D13" s="7" t="s">
        <v>2</v>
      </c>
      <c r="E13" s="3"/>
      <c r="F13" s="7">
        <v>15</v>
      </c>
      <c r="H13" s="5"/>
      <c r="I13" s="1">
        <v>30</v>
      </c>
      <c r="J13" s="1"/>
    </row>
    <row r="14" spans="1:10" ht="15" customHeight="1">
      <c r="A14" s="2"/>
      <c r="B14" s="3"/>
      <c r="C14" s="3"/>
      <c r="D14" s="3"/>
      <c r="E14" s="3"/>
      <c r="F14" s="7"/>
      <c r="H14" s="1"/>
      <c r="I14" s="1"/>
      <c r="J14" s="1"/>
    </row>
    <row r="15" spans="1:10" ht="16.5" customHeight="1">
      <c r="A15" s="2"/>
      <c r="B15" s="9" t="s">
        <v>5</v>
      </c>
      <c r="C15" s="3"/>
      <c r="D15" s="9" t="s">
        <v>33</v>
      </c>
      <c r="E15" s="3"/>
      <c r="F15" s="7"/>
      <c r="H15" s="1"/>
      <c r="I15" s="1"/>
      <c r="J15" s="1"/>
    </row>
    <row r="16" spans="1:10" ht="9.75" customHeight="1">
      <c r="A16" s="2"/>
      <c r="B16" s="3"/>
      <c r="C16" s="3"/>
      <c r="D16" s="3"/>
      <c r="E16" s="3"/>
      <c r="F16" s="7"/>
      <c r="H16" s="1"/>
      <c r="I16" s="1"/>
      <c r="J16" s="1"/>
    </row>
    <row r="17" spans="1:9" ht="15.75" customHeight="1">
      <c r="A17" s="2"/>
      <c r="B17" s="7" t="s">
        <v>0</v>
      </c>
      <c r="C17" s="3"/>
      <c r="D17" s="7" t="s">
        <v>50</v>
      </c>
      <c r="E17" s="3"/>
      <c r="F17" s="7"/>
      <c r="G17" s="1">
        <v>20</v>
      </c>
      <c r="H17" s="1"/>
      <c r="I17" s="1">
        <v>60</v>
      </c>
    </row>
    <row r="18" spans="1:13" ht="15" customHeight="1">
      <c r="A18" s="2"/>
      <c r="B18" s="3"/>
      <c r="C18" s="3"/>
      <c r="D18" s="3"/>
      <c r="E18" s="3"/>
      <c r="F18" s="7"/>
      <c r="H18" s="1"/>
      <c r="I18" s="1"/>
      <c r="J18" s="12">
        <v>30</v>
      </c>
      <c r="K18" s="11">
        <f>1/((I17-I19)/(G17-F19))</f>
        <v>0.16666666666666666</v>
      </c>
      <c r="L18" s="11">
        <f>(J18-I19)*K18</f>
        <v>0</v>
      </c>
      <c r="M18" s="13">
        <f>F19+L18</f>
        <v>15</v>
      </c>
    </row>
    <row r="19" spans="1:10" ht="15.75" customHeight="1">
      <c r="A19" s="2"/>
      <c r="B19" s="7" t="s">
        <v>1</v>
      </c>
      <c r="C19" s="3"/>
      <c r="D19" s="7" t="s">
        <v>2</v>
      </c>
      <c r="E19" s="3"/>
      <c r="F19" s="7">
        <v>15</v>
      </c>
      <c r="H19" s="1"/>
      <c r="I19" s="1">
        <v>30</v>
      </c>
      <c r="J19" s="1"/>
    </row>
    <row r="20" spans="1:10" ht="15.75" customHeight="1">
      <c r="A20" s="2"/>
      <c r="B20" s="7"/>
      <c r="C20" s="3"/>
      <c r="D20" s="7"/>
      <c r="E20" s="3"/>
      <c r="F20" s="7"/>
      <c r="H20" s="1"/>
      <c r="I20" s="1"/>
      <c r="J20" s="1"/>
    </row>
    <row r="21" spans="1:10" ht="15.75" customHeight="1">
      <c r="A21" s="2"/>
      <c r="B21" s="9" t="s">
        <v>51</v>
      </c>
      <c r="C21" s="3"/>
      <c r="D21" s="9" t="s">
        <v>33</v>
      </c>
      <c r="E21" s="3"/>
      <c r="F21" s="7"/>
      <c r="H21" s="1"/>
      <c r="I21" s="1"/>
      <c r="J21" s="1"/>
    </row>
    <row r="22" spans="1:10" ht="7.5" customHeight="1">
      <c r="A22" s="2"/>
      <c r="B22" s="3"/>
      <c r="C22" s="3"/>
      <c r="D22" s="3"/>
      <c r="E22" s="3"/>
      <c r="F22" s="7"/>
      <c r="H22" s="1"/>
      <c r="I22" s="1"/>
      <c r="J22" s="1"/>
    </row>
    <row r="23" spans="1:9" ht="15.75" customHeight="1">
      <c r="A23" s="2"/>
      <c r="B23" s="7" t="s">
        <v>0</v>
      </c>
      <c r="C23" s="3"/>
      <c r="D23" s="7" t="s">
        <v>2</v>
      </c>
      <c r="E23" s="3"/>
      <c r="F23" s="7"/>
      <c r="G23" s="1">
        <v>10</v>
      </c>
      <c r="H23" s="1"/>
      <c r="I23" s="1">
        <v>60</v>
      </c>
    </row>
    <row r="24" spans="1:13" ht="15" customHeight="1">
      <c r="A24" s="2"/>
      <c r="B24" s="3"/>
      <c r="C24" s="3"/>
      <c r="D24" s="3"/>
      <c r="E24" s="3"/>
      <c r="F24" s="7"/>
      <c r="H24" s="1"/>
      <c r="I24" s="1"/>
      <c r="J24" s="12">
        <v>30</v>
      </c>
      <c r="K24" s="11">
        <f>1/((I23-I25)/(G23-F25))</f>
        <v>0.16666666666666666</v>
      </c>
      <c r="L24" s="11">
        <f>(J24-I25)*K24</f>
        <v>0</v>
      </c>
      <c r="M24" s="13">
        <f>F25+L24</f>
        <v>5</v>
      </c>
    </row>
    <row r="25" spans="1:10" ht="15.75" customHeight="1">
      <c r="A25" s="2"/>
      <c r="B25" s="7" t="s">
        <v>1</v>
      </c>
      <c r="C25" s="3"/>
      <c r="D25" s="7" t="s">
        <v>6</v>
      </c>
      <c r="E25" s="3"/>
      <c r="F25" s="7">
        <v>5</v>
      </c>
      <c r="H25" s="1"/>
      <c r="I25" s="1">
        <v>30</v>
      </c>
      <c r="J25" s="1"/>
    </row>
    <row r="26" spans="4:8" ht="12.75">
      <c r="D26" s="3"/>
      <c r="E26" s="3"/>
      <c r="F26" s="7"/>
      <c r="H26" s="5"/>
    </row>
    <row r="27" spans="1:10" ht="15.75" customHeight="1">
      <c r="A27" s="2"/>
      <c r="B27" s="9" t="s">
        <v>48</v>
      </c>
      <c r="C27" s="3"/>
      <c r="D27" s="9" t="s">
        <v>49</v>
      </c>
      <c r="E27" s="3"/>
      <c r="F27" s="7"/>
      <c r="H27" s="1"/>
      <c r="I27" s="1"/>
      <c r="J27" s="1"/>
    </row>
    <row r="28" spans="1:10" ht="7.5" customHeight="1">
      <c r="A28" s="2"/>
      <c r="B28" s="3"/>
      <c r="C28" s="3"/>
      <c r="D28" s="3"/>
      <c r="E28" s="3"/>
      <c r="F28" s="7"/>
      <c r="H28" s="1"/>
      <c r="I28" s="1"/>
      <c r="J28" s="1"/>
    </row>
    <row r="29" spans="1:9" ht="15.75" customHeight="1">
      <c r="A29" s="2"/>
      <c r="B29" s="7" t="s">
        <v>52</v>
      </c>
      <c r="C29" s="3"/>
      <c r="D29" s="7" t="s">
        <v>50</v>
      </c>
      <c r="E29" s="3"/>
      <c r="F29" s="7"/>
      <c r="G29" s="1">
        <v>20</v>
      </c>
      <c r="H29" s="1"/>
      <c r="I29" s="1">
        <v>5</v>
      </c>
    </row>
    <row r="30" spans="1:13" ht="15" customHeight="1">
      <c r="A30" s="2"/>
      <c r="B30" s="3"/>
      <c r="C30" s="3"/>
      <c r="D30" s="3"/>
      <c r="E30" s="3"/>
      <c r="F30" s="7"/>
      <c r="H30" s="1"/>
      <c r="I30" s="1"/>
      <c r="J30" s="12">
        <v>2</v>
      </c>
      <c r="K30" s="11">
        <f>1/((I29-I31)/(G29-F31))</f>
        <v>1.6666666666666667</v>
      </c>
      <c r="L30" s="11">
        <f>(J30-I31)*K30</f>
        <v>0</v>
      </c>
      <c r="M30" s="13">
        <f>F31+L30</f>
        <v>15</v>
      </c>
    </row>
    <row r="31" spans="1:10" ht="15.75" customHeight="1">
      <c r="A31" s="2"/>
      <c r="B31" s="7" t="s">
        <v>53</v>
      </c>
      <c r="C31" s="3"/>
      <c r="D31" s="7" t="s">
        <v>3</v>
      </c>
      <c r="E31" s="3"/>
      <c r="F31" s="7">
        <v>15</v>
      </c>
      <c r="H31" s="1"/>
      <c r="I31" s="1">
        <v>2</v>
      </c>
      <c r="J31" s="1"/>
    </row>
    <row r="32" spans="4:8" ht="12.75">
      <c r="D32" s="3"/>
      <c r="E32" s="3"/>
      <c r="F32" s="7"/>
      <c r="H32" s="5"/>
    </row>
    <row r="33" spans="2:13" ht="12.75">
      <c r="B33" s="21" t="s">
        <v>26</v>
      </c>
      <c r="C33" s="21"/>
      <c r="D33" s="21"/>
      <c r="E33" s="21"/>
      <c r="F33" s="8">
        <f>SUM(F11:F32)</f>
        <v>50</v>
      </c>
      <c r="G33" s="8">
        <f>SUM(G11:G32)</f>
        <v>70</v>
      </c>
      <c r="H33" s="5"/>
      <c r="J33" s="9"/>
      <c r="K33" s="8" t="s">
        <v>27</v>
      </c>
      <c r="L33" s="9"/>
      <c r="M33" s="17">
        <f>SUM(M12:M32)</f>
        <v>50</v>
      </c>
    </row>
    <row r="34" ht="12.75">
      <c r="H34" s="5"/>
    </row>
    <row r="35" spans="2:8" ht="15" customHeight="1">
      <c r="B35" s="14" t="s">
        <v>10</v>
      </c>
      <c r="D35" s="9" t="s">
        <v>34</v>
      </c>
      <c r="E35" s="3"/>
      <c r="F35" s="7"/>
      <c r="H35" s="5"/>
    </row>
    <row r="36" spans="4:8" ht="12.75">
      <c r="D36" s="3"/>
      <c r="E36" s="3"/>
      <c r="F36" s="7"/>
      <c r="H36" s="5"/>
    </row>
    <row r="37" spans="2:9" ht="12.75">
      <c r="B37" t="s">
        <v>11</v>
      </c>
      <c r="D37" s="7" t="s">
        <v>13</v>
      </c>
      <c r="E37" s="3"/>
      <c r="F37" s="7"/>
      <c r="G37" s="1">
        <v>30</v>
      </c>
      <c r="H37" s="5"/>
      <c r="I37" s="1">
        <v>100</v>
      </c>
    </row>
    <row r="38" spans="4:13" ht="12.75">
      <c r="D38" s="3"/>
      <c r="E38" s="3"/>
      <c r="F38" s="7"/>
      <c r="H38" s="5"/>
      <c r="I38" s="1"/>
      <c r="J38" s="12">
        <v>50</v>
      </c>
      <c r="K38" s="11">
        <f>1/((I37-I39)/(G37-F39))</f>
        <v>0.6</v>
      </c>
      <c r="L38" s="11">
        <f>(J38-I39)*K38</f>
        <v>0</v>
      </c>
      <c r="M38" s="13">
        <f>F39+L38</f>
        <v>0</v>
      </c>
    </row>
    <row r="39" spans="2:10" ht="12.75">
      <c r="B39" t="s">
        <v>12</v>
      </c>
      <c r="D39" s="7" t="s">
        <v>14</v>
      </c>
      <c r="E39" s="3"/>
      <c r="F39" s="7">
        <v>0</v>
      </c>
      <c r="H39" s="5"/>
      <c r="I39" s="1">
        <v>50</v>
      </c>
      <c r="J39" s="1"/>
    </row>
    <row r="40" spans="3:8" ht="12.75">
      <c r="C40" s="3"/>
      <c r="D40" s="3"/>
      <c r="E40" s="3"/>
      <c r="F40" s="7"/>
      <c r="H40" s="5"/>
    </row>
    <row r="41" spans="3:13" ht="12.75">
      <c r="C41" s="3"/>
      <c r="E41" s="3"/>
      <c r="F41" s="7"/>
      <c r="H41" s="5"/>
      <c r="K41" s="16" t="s">
        <v>23</v>
      </c>
      <c r="M41" s="17">
        <f>M38</f>
        <v>0</v>
      </c>
    </row>
    <row r="42" spans="3:8" ht="12.75">
      <c r="C42" s="3"/>
      <c r="D42" s="3"/>
      <c r="E42" s="3"/>
      <c r="F42" s="7"/>
      <c r="H42" s="5"/>
    </row>
    <row r="43" spans="3:12" ht="12.75">
      <c r="C43" s="3"/>
      <c r="D43" s="3"/>
      <c r="E43" s="3"/>
      <c r="F43" s="7"/>
      <c r="G43" s="8" t="s">
        <v>24</v>
      </c>
      <c r="H43" s="9"/>
      <c r="I43" s="9"/>
      <c r="J43" s="8" t="s">
        <v>10</v>
      </c>
      <c r="K43" s="9"/>
      <c r="L43" s="8" t="s">
        <v>25</v>
      </c>
    </row>
    <row r="44" spans="3:12" ht="6.75" customHeight="1">
      <c r="C44" s="3"/>
      <c r="D44" s="3"/>
      <c r="E44" s="3"/>
      <c r="F44" s="7"/>
      <c r="G44" s="5"/>
      <c r="H44" s="1"/>
      <c r="J44" s="1"/>
      <c r="L44" s="1"/>
    </row>
    <row r="45" spans="3:12" ht="12.75">
      <c r="C45" s="3"/>
      <c r="D45" s="8" t="s">
        <v>22</v>
      </c>
      <c r="G45" s="18">
        <f>M33</f>
        <v>50</v>
      </c>
      <c r="H45" s="1"/>
      <c r="I45" s="1"/>
      <c r="J45" s="18">
        <f>M41</f>
        <v>0</v>
      </c>
      <c r="K45" s="1"/>
      <c r="L45" s="20">
        <f>G45+J45</f>
        <v>50</v>
      </c>
    </row>
    <row r="46" spans="3:8" ht="12.75">
      <c r="C46" s="3"/>
      <c r="D46" s="3"/>
      <c r="E46" s="3"/>
      <c r="F46" s="7"/>
      <c r="H46" s="5"/>
    </row>
    <row r="47" spans="2:8" ht="12.75">
      <c r="B47" s="15" t="s">
        <v>32</v>
      </c>
      <c r="C47" s="3"/>
      <c r="D47" s="3"/>
      <c r="E47" s="3"/>
      <c r="F47" s="7"/>
      <c r="H47" s="5"/>
    </row>
    <row r="48" spans="3:8" ht="12.75">
      <c r="C48" s="3"/>
      <c r="D48" s="3"/>
      <c r="E48" s="3"/>
      <c r="F48" s="7"/>
      <c r="H48" s="5"/>
    </row>
    <row r="49" spans="3:8" ht="12.75">
      <c r="C49" s="3"/>
      <c r="D49" s="3"/>
      <c r="E49" s="3"/>
      <c r="F49" s="7"/>
      <c r="H49" s="5"/>
    </row>
    <row r="50" spans="3:8" ht="12.75">
      <c r="C50" s="3"/>
      <c r="D50" s="3"/>
      <c r="E50" s="3"/>
      <c r="F50" s="7"/>
      <c r="H50" s="5"/>
    </row>
    <row r="51" ht="12.75">
      <c r="H51" s="5"/>
    </row>
    <row r="52" ht="12.75">
      <c r="H52" s="5"/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</sheetData>
  <sheetProtection/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27">
      <selection activeCell="W16" sqref="W16:W56"/>
    </sheetView>
  </sheetViews>
  <sheetFormatPr defaultColWidth="9.140625" defaultRowHeight="12.75"/>
  <cols>
    <col min="1" max="1" width="11.28125" style="0" bestFit="1" customWidth="1"/>
    <col min="2" max="2" width="15.00390625" style="0" customWidth="1"/>
    <col min="3" max="3" width="25.140625" style="0" customWidth="1"/>
    <col min="4" max="4" width="6.28125" style="0" customWidth="1"/>
    <col min="5" max="5" width="3.57421875" style="0" customWidth="1"/>
    <col min="6" max="6" width="5.7109375" style="0" customWidth="1"/>
    <col min="7" max="7" width="2.00390625" style="0" customWidth="1"/>
    <col min="8" max="8" width="5.7109375" style="1" customWidth="1"/>
    <col min="9" max="9" width="1.7109375" style="1" customWidth="1"/>
    <col min="10" max="10" width="5.7109375" style="0" customWidth="1"/>
    <col min="11" max="11" width="2.7109375" style="0" customWidth="1"/>
    <col min="12" max="12" width="5.7109375" style="0" customWidth="1"/>
    <col min="13" max="13" width="1.7109375" style="0" customWidth="1"/>
    <col min="14" max="14" width="5.7109375" style="0" customWidth="1"/>
    <col min="15" max="15" width="2.57421875" style="0" customWidth="1"/>
    <col min="16" max="16" width="9.8515625" style="0" bestFit="1" customWidth="1"/>
    <col min="17" max="17" width="1.421875" style="0" customWidth="1"/>
    <col min="18" max="18" width="6.00390625" style="0" customWidth="1"/>
    <col min="19" max="19" width="1.8515625" style="0" customWidth="1"/>
    <col min="20" max="20" width="7.421875" style="0" bestFit="1" customWidth="1"/>
    <col min="21" max="21" width="2.7109375" style="0" customWidth="1"/>
    <col min="22" max="22" width="7.28125" style="23" customWidth="1"/>
    <col min="23" max="23" width="9.8515625" style="0" customWidth="1"/>
  </cols>
  <sheetData>
    <row r="1" spans="6:12" ht="15.75">
      <c r="F1" s="9"/>
      <c r="G1" s="9"/>
      <c r="H1" s="8"/>
      <c r="I1" s="10"/>
      <c r="K1" s="9"/>
      <c r="L1" t="s">
        <v>62</v>
      </c>
    </row>
    <row r="2" spans="9:16" ht="13.5" customHeight="1">
      <c r="I2" s="10"/>
      <c r="P2" s="3" t="s">
        <v>139</v>
      </c>
    </row>
    <row r="3" spans="4:11" ht="15.75" customHeight="1">
      <c r="D3" s="3"/>
      <c r="E3" s="3"/>
      <c r="F3" s="3"/>
      <c r="G3" s="3"/>
      <c r="I3" s="29" t="s">
        <v>28</v>
      </c>
      <c r="J3" s="6"/>
      <c r="K3" s="4"/>
    </row>
    <row r="4" spans="4:11" ht="6" customHeight="1">
      <c r="D4" s="3"/>
      <c r="E4" s="3"/>
      <c r="F4" s="3"/>
      <c r="G4" s="3"/>
      <c r="H4" s="10"/>
      <c r="I4" s="4"/>
      <c r="J4" s="6"/>
      <c r="K4" s="4"/>
    </row>
    <row r="5" spans="3:22" ht="15.75" customHeight="1">
      <c r="C5" s="2"/>
      <c r="D5" s="9" t="s">
        <v>4</v>
      </c>
      <c r="E5" s="3"/>
      <c r="G5" s="3"/>
      <c r="H5" s="9" t="s">
        <v>5</v>
      </c>
      <c r="I5" s="3"/>
      <c r="J5" s="9"/>
      <c r="L5" s="9" t="s">
        <v>54</v>
      </c>
      <c r="M5" s="3"/>
      <c r="N5" s="9"/>
      <c r="R5" s="8" t="s">
        <v>41</v>
      </c>
      <c r="S5" s="3"/>
      <c r="T5" s="9" t="s">
        <v>40</v>
      </c>
      <c r="U5" s="9"/>
      <c r="V5" s="26" t="s">
        <v>63</v>
      </c>
    </row>
    <row r="6" spans="3:22" ht="15" customHeight="1">
      <c r="C6" s="24" t="s">
        <v>15</v>
      </c>
      <c r="D6" s="7" t="s">
        <v>37</v>
      </c>
      <c r="E6" s="3"/>
      <c r="F6" s="7" t="s">
        <v>38</v>
      </c>
      <c r="G6" s="3"/>
      <c r="H6" s="7" t="s">
        <v>37</v>
      </c>
      <c r="I6" s="3"/>
      <c r="J6" s="7" t="s">
        <v>38</v>
      </c>
      <c r="K6" s="1"/>
      <c r="L6" s="7" t="s">
        <v>37</v>
      </c>
      <c r="M6" s="3"/>
      <c r="N6" s="7" t="s">
        <v>38</v>
      </c>
      <c r="R6" s="7" t="s">
        <v>37</v>
      </c>
      <c r="S6" s="3"/>
      <c r="T6" s="7" t="s">
        <v>38</v>
      </c>
      <c r="U6" s="7"/>
      <c r="V6" s="25"/>
    </row>
    <row r="7" spans="3:22" ht="15.75" customHeight="1">
      <c r="C7" s="2"/>
      <c r="D7" s="7">
        <v>1</v>
      </c>
      <c r="E7" s="3"/>
      <c r="F7" s="7">
        <v>25</v>
      </c>
      <c r="G7" s="3"/>
      <c r="H7" s="7">
        <v>1</v>
      </c>
      <c r="I7" s="3"/>
      <c r="J7" s="7">
        <v>25</v>
      </c>
      <c r="K7" s="1"/>
      <c r="L7" s="7">
        <v>8</v>
      </c>
      <c r="M7" s="3"/>
      <c r="N7" s="7">
        <v>20</v>
      </c>
      <c r="R7" s="7">
        <v>15</v>
      </c>
      <c r="S7" s="3"/>
      <c r="T7" s="7">
        <v>30</v>
      </c>
      <c r="U7" s="7"/>
      <c r="V7" s="25"/>
    </row>
    <row r="8" spans="3:22" ht="15.75" customHeight="1">
      <c r="C8" s="24" t="s">
        <v>39</v>
      </c>
      <c r="D8" s="7" t="s">
        <v>37</v>
      </c>
      <c r="E8" s="3"/>
      <c r="F8" s="7" t="s">
        <v>38</v>
      </c>
      <c r="G8" s="3"/>
      <c r="H8" s="7" t="s">
        <v>37</v>
      </c>
      <c r="I8" s="3"/>
      <c r="J8" s="7" t="s">
        <v>38</v>
      </c>
      <c r="K8" s="1"/>
      <c r="L8" s="7" t="s">
        <v>37</v>
      </c>
      <c r="M8" s="3"/>
      <c r="N8" s="7" t="s">
        <v>38</v>
      </c>
      <c r="R8" s="7" t="s">
        <v>37</v>
      </c>
      <c r="S8" s="3"/>
      <c r="T8" s="7" t="s">
        <v>38</v>
      </c>
      <c r="U8" s="7"/>
      <c r="V8" s="25"/>
    </row>
    <row r="9" spans="3:22" ht="15.75" customHeight="1">
      <c r="C9" s="2"/>
      <c r="D9" s="7">
        <v>1</v>
      </c>
      <c r="E9" s="3"/>
      <c r="F9" s="7">
        <v>25</v>
      </c>
      <c r="G9" s="3"/>
      <c r="H9" s="7">
        <v>1</v>
      </c>
      <c r="I9" s="3"/>
      <c r="J9" s="7">
        <v>25</v>
      </c>
      <c r="K9" s="1"/>
      <c r="L9" s="7">
        <v>8</v>
      </c>
      <c r="M9" s="3"/>
      <c r="N9" s="7">
        <v>20</v>
      </c>
      <c r="R9" s="7">
        <v>15</v>
      </c>
      <c r="S9" s="3"/>
      <c r="T9" s="7">
        <v>30</v>
      </c>
      <c r="U9" s="7"/>
      <c r="V9" s="25"/>
    </row>
    <row r="10" spans="3:22" ht="15.75" customHeight="1">
      <c r="C10" s="2"/>
      <c r="D10" s="1" t="s">
        <v>36</v>
      </c>
      <c r="F10" s="1"/>
      <c r="G10" s="3"/>
      <c r="H10" s="1" t="s">
        <v>36</v>
      </c>
      <c r="J10" s="1"/>
      <c r="K10" s="1"/>
      <c r="L10" s="1" t="s">
        <v>36</v>
      </c>
      <c r="N10" s="1"/>
      <c r="R10" s="1" t="s">
        <v>36</v>
      </c>
      <c r="T10" s="1"/>
      <c r="U10" s="1"/>
      <c r="V10" s="22"/>
    </row>
    <row r="11" spans="3:22" ht="15.75" customHeight="1">
      <c r="C11" s="2"/>
      <c r="D11" s="11">
        <f>1/((F7-D7)/(F9-D9))</f>
        <v>1</v>
      </c>
      <c r="F11" s="11"/>
      <c r="G11" s="3"/>
      <c r="H11" s="11">
        <f>1/((J7-H7)/(J9-H9))</f>
        <v>1</v>
      </c>
      <c r="J11" s="11"/>
      <c r="K11" s="1"/>
      <c r="L11" s="11">
        <v>1</v>
      </c>
      <c r="N11" s="11"/>
      <c r="R11" s="11">
        <f>1/((T7-R7)/(T9-R9))</f>
        <v>1</v>
      </c>
      <c r="T11" s="11"/>
      <c r="U11" s="11"/>
      <c r="V11" s="27"/>
    </row>
    <row r="12" spans="3:17" ht="15" customHeight="1">
      <c r="C12" s="2"/>
      <c r="D12" s="11"/>
      <c r="F12" s="11"/>
      <c r="G12" s="3"/>
      <c r="H12" s="7"/>
      <c r="J12" s="1"/>
      <c r="K12" s="1"/>
      <c r="P12" s="8" t="s">
        <v>42</v>
      </c>
      <c r="Q12" s="8"/>
    </row>
    <row r="13" spans="3:23" ht="15" customHeight="1">
      <c r="C13" s="2"/>
      <c r="D13" s="7"/>
      <c r="E13" s="3"/>
      <c r="F13" s="8" t="s">
        <v>7</v>
      </c>
      <c r="G13" s="3"/>
      <c r="H13" s="7"/>
      <c r="I13" s="3"/>
      <c r="J13" s="8" t="s">
        <v>7</v>
      </c>
      <c r="K13" s="1"/>
      <c r="L13" s="7"/>
      <c r="M13" s="3"/>
      <c r="N13" s="8" t="s">
        <v>7</v>
      </c>
      <c r="P13" s="8" t="s">
        <v>45</v>
      </c>
      <c r="Q13" s="8"/>
      <c r="R13" s="7"/>
      <c r="S13" s="3"/>
      <c r="T13" s="8" t="s">
        <v>7</v>
      </c>
      <c r="U13" s="8"/>
      <c r="V13" s="28"/>
      <c r="W13" s="8" t="s">
        <v>43</v>
      </c>
    </row>
    <row r="14" spans="2:23" ht="15" customHeight="1">
      <c r="B14" s="52" t="s">
        <v>35</v>
      </c>
      <c r="C14" s="52"/>
      <c r="D14" s="47" t="s">
        <v>15</v>
      </c>
      <c r="E14" s="48"/>
      <c r="F14" s="47" t="s">
        <v>18</v>
      </c>
      <c r="G14" s="48"/>
      <c r="H14" s="47" t="s">
        <v>15</v>
      </c>
      <c r="I14" s="48"/>
      <c r="J14" s="47" t="s">
        <v>18</v>
      </c>
      <c r="K14" s="40"/>
      <c r="L14" s="47" t="s">
        <v>15</v>
      </c>
      <c r="M14" s="48"/>
      <c r="N14" s="47" t="s">
        <v>18</v>
      </c>
      <c r="O14" s="30"/>
      <c r="P14" s="47" t="s">
        <v>46</v>
      </c>
      <c r="Q14" s="47"/>
      <c r="R14" s="47" t="s">
        <v>15</v>
      </c>
      <c r="S14" s="48"/>
      <c r="T14" s="47" t="s">
        <v>18</v>
      </c>
      <c r="U14" s="47"/>
      <c r="V14" s="49"/>
      <c r="W14" s="47" t="s">
        <v>44</v>
      </c>
    </row>
    <row r="15" spans="1:23" ht="12.75">
      <c r="A15" s="50" t="s">
        <v>140</v>
      </c>
      <c r="B15" s="46" t="s">
        <v>88</v>
      </c>
      <c r="C15" s="46" t="s">
        <v>89</v>
      </c>
      <c r="D15" s="47"/>
      <c r="E15" s="48"/>
      <c r="F15" s="47"/>
      <c r="G15" s="48"/>
      <c r="H15" s="47"/>
      <c r="I15" s="48"/>
      <c r="J15" s="47"/>
      <c r="K15" s="40"/>
      <c r="L15" s="47"/>
      <c r="M15" s="48"/>
      <c r="N15" s="47"/>
      <c r="O15" s="30"/>
      <c r="P15" s="30"/>
      <c r="Q15" s="30"/>
      <c r="R15" s="47"/>
      <c r="S15" s="48"/>
      <c r="T15" s="47"/>
      <c r="U15" s="47"/>
      <c r="V15" s="49"/>
      <c r="W15" s="30"/>
    </row>
    <row r="16" spans="1:24" s="44" customFormat="1" ht="18" customHeight="1">
      <c r="A16" s="51" t="s">
        <v>141</v>
      </c>
      <c r="B16" s="51" t="s">
        <v>90</v>
      </c>
      <c r="C16" s="51" t="s">
        <v>119</v>
      </c>
      <c r="D16" s="42"/>
      <c r="E16" s="30"/>
      <c r="F16" s="31">
        <f aca="true" t="shared" si="0" ref="F16:F56">D$9+((D16-D$7)*D$11)</f>
        <v>0</v>
      </c>
      <c r="G16" s="32" t="str">
        <f aca="true" t="shared" si="1" ref="G16:G56">IF(F16&lt;$D$9,"!","")</f>
        <v>!</v>
      </c>
      <c r="H16" s="42"/>
      <c r="I16" s="30"/>
      <c r="J16" s="31">
        <f>H$9+((H16-H$7)*H11)</f>
        <v>0</v>
      </c>
      <c r="K16" s="32" t="str">
        <f aca="true" t="shared" si="2" ref="K16:K56">IF(J16&lt;$H$9,"!","")</f>
        <v>!</v>
      </c>
      <c r="L16" s="33"/>
      <c r="M16" s="30"/>
      <c r="N16" s="31">
        <f>L9+((L16-L7)*L11)</f>
        <v>0</v>
      </c>
      <c r="O16" s="32" t="str">
        <f aca="true" t="shared" si="3" ref="O16:O56">IF(N16&lt;$L$9,"!","")</f>
        <v>!</v>
      </c>
      <c r="P16" s="34">
        <f>F16+J16+N16</f>
        <v>0</v>
      </c>
      <c r="Q16" s="35"/>
      <c r="R16" s="33"/>
      <c r="S16" s="30"/>
      <c r="T16" s="34">
        <f>R9+((R16-R7)*R11)</f>
        <v>0</v>
      </c>
      <c r="U16" s="34"/>
      <c r="V16" s="35"/>
      <c r="W16" s="36">
        <f>P16/70*100</f>
        <v>0</v>
      </c>
      <c r="X16"/>
    </row>
    <row r="17" spans="1:26" s="44" customFormat="1" ht="18" customHeight="1">
      <c r="A17" s="51" t="s">
        <v>142</v>
      </c>
      <c r="B17" s="51" t="s">
        <v>64</v>
      </c>
      <c r="C17" s="51" t="s">
        <v>65</v>
      </c>
      <c r="D17" s="42"/>
      <c r="E17" s="30"/>
      <c r="F17" s="31">
        <f t="shared" si="0"/>
        <v>0</v>
      </c>
      <c r="G17" s="32" t="str">
        <f t="shared" si="1"/>
        <v>!</v>
      </c>
      <c r="H17" s="33"/>
      <c r="I17" s="30"/>
      <c r="J17" s="31">
        <f aca="true" t="shared" si="4" ref="J17:J56">H$9+((H17-H$7)*H$11)</f>
        <v>0</v>
      </c>
      <c r="K17" s="32" t="str">
        <f t="shared" si="2"/>
        <v>!</v>
      </c>
      <c r="L17" s="33"/>
      <c r="M17" s="30"/>
      <c r="N17" s="31">
        <f aca="true" t="shared" si="5" ref="N17:N56">L$9+((L17-L$7)*L$11)</f>
        <v>0</v>
      </c>
      <c r="O17" s="32" t="str">
        <f t="shared" si="3"/>
        <v>!</v>
      </c>
      <c r="P17" s="34">
        <f aca="true" t="shared" si="6" ref="P17:P56">F17+J17+N17</f>
        <v>0</v>
      </c>
      <c r="Q17" s="35"/>
      <c r="R17" s="33"/>
      <c r="S17" s="30"/>
      <c r="T17" s="37">
        <f aca="true" t="shared" si="7" ref="T17:T22">R$9+((R17-R$7)*R$11)</f>
        <v>0</v>
      </c>
      <c r="U17" s="37"/>
      <c r="V17" s="38"/>
      <c r="W17" s="36">
        <f aca="true" t="shared" si="8" ref="W17:W56">P17/70*100</f>
        <v>0</v>
      </c>
      <c r="Z17" s="45"/>
    </row>
    <row r="18" spans="1:23" s="44" customFormat="1" ht="18" customHeight="1">
      <c r="A18" s="51" t="s">
        <v>143</v>
      </c>
      <c r="B18" s="51" t="s">
        <v>66</v>
      </c>
      <c r="C18" s="51" t="s">
        <v>67</v>
      </c>
      <c r="D18" s="42"/>
      <c r="E18" s="30"/>
      <c r="F18" s="31">
        <f t="shared" si="0"/>
        <v>0</v>
      </c>
      <c r="G18" s="32" t="str">
        <f t="shared" si="1"/>
        <v>!</v>
      </c>
      <c r="H18" s="42"/>
      <c r="I18" s="30"/>
      <c r="J18" s="31">
        <f t="shared" si="4"/>
        <v>0</v>
      </c>
      <c r="K18" s="32" t="str">
        <f t="shared" si="2"/>
        <v>!</v>
      </c>
      <c r="L18" s="33"/>
      <c r="M18" s="30"/>
      <c r="N18" s="31">
        <f t="shared" si="5"/>
        <v>0</v>
      </c>
      <c r="O18" s="32" t="str">
        <f t="shared" si="3"/>
        <v>!</v>
      </c>
      <c r="P18" s="34">
        <f t="shared" si="6"/>
        <v>0</v>
      </c>
      <c r="Q18" s="35"/>
      <c r="R18" s="33"/>
      <c r="S18" s="30"/>
      <c r="T18" s="37">
        <f t="shared" si="7"/>
        <v>0</v>
      </c>
      <c r="U18" s="37"/>
      <c r="V18" s="38"/>
      <c r="W18" s="36">
        <f t="shared" si="8"/>
        <v>0</v>
      </c>
    </row>
    <row r="19" spans="1:23" s="44" customFormat="1" ht="18" customHeight="1">
      <c r="A19" s="51" t="s">
        <v>144</v>
      </c>
      <c r="B19" s="51" t="s">
        <v>91</v>
      </c>
      <c r="C19" s="51" t="s">
        <v>120</v>
      </c>
      <c r="D19" s="42"/>
      <c r="E19" s="30"/>
      <c r="F19" s="31">
        <f t="shared" si="0"/>
        <v>0</v>
      </c>
      <c r="G19" s="32" t="str">
        <f t="shared" si="1"/>
        <v>!</v>
      </c>
      <c r="H19" s="33"/>
      <c r="I19" s="30"/>
      <c r="J19" s="31">
        <f t="shared" si="4"/>
        <v>0</v>
      </c>
      <c r="K19" s="32" t="str">
        <f t="shared" si="2"/>
        <v>!</v>
      </c>
      <c r="L19" s="33"/>
      <c r="M19" s="30"/>
      <c r="N19" s="31">
        <f t="shared" si="5"/>
        <v>0</v>
      </c>
      <c r="O19" s="32" t="str">
        <f t="shared" si="3"/>
        <v>!</v>
      </c>
      <c r="P19" s="34">
        <f t="shared" si="6"/>
        <v>0</v>
      </c>
      <c r="Q19" s="35"/>
      <c r="R19" s="33"/>
      <c r="S19" s="30"/>
      <c r="T19" s="37">
        <f t="shared" si="7"/>
        <v>0</v>
      </c>
      <c r="U19" s="37"/>
      <c r="V19" s="38"/>
      <c r="W19" s="36">
        <f t="shared" si="8"/>
        <v>0</v>
      </c>
    </row>
    <row r="20" spans="1:23" s="44" customFormat="1" ht="18" customHeight="1">
      <c r="A20" s="51" t="s">
        <v>145</v>
      </c>
      <c r="B20" s="51" t="s">
        <v>92</v>
      </c>
      <c r="C20" s="51" t="s">
        <v>75</v>
      </c>
      <c r="D20" s="42">
        <v>9</v>
      </c>
      <c r="E20" s="30"/>
      <c r="F20" s="31">
        <f t="shared" si="0"/>
        <v>9</v>
      </c>
      <c r="G20" s="32">
        <f t="shared" si="1"/>
      </c>
      <c r="H20" s="33"/>
      <c r="I20" s="30"/>
      <c r="J20" s="31">
        <f t="shared" si="4"/>
        <v>0</v>
      </c>
      <c r="K20" s="32" t="str">
        <f t="shared" si="2"/>
        <v>!</v>
      </c>
      <c r="L20" s="33">
        <v>19</v>
      </c>
      <c r="M20" s="30"/>
      <c r="N20" s="31">
        <f t="shared" si="5"/>
        <v>19</v>
      </c>
      <c r="O20" s="32">
        <f t="shared" si="3"/>
      </c>
      <c r="P20" s="34">
        <f t="shared" si="6"/>
        <v>28</v>
      </c>
      <c r="Q20" s="35"/>
      <c r="R20" s="33"/>
      <c r="S20" s="30"/>
      <c r="T20" s="37">
        <f t="shared" si="7"/>
        <v>0</v>
      </c>
      <c r="U20" s="37"/>
      <c r="V20" s="38"/>
      <c r="W20" s="36">
        <f t="shared" si="8"/>
        <v>40</v>
      </c>
    </row>
    <row r="21" spans="1:23" s="44" customFormat="1" ht="18" customHeight="1">
      <c r="A21" s="51" t="s">
        <v>146</v>
      </c>
      <c r="B21" s="51" t="s">
        <v>93</v>
      </c>
      <c r="C21" s="51" t="s">
        <v>121</v>
      </c>
      <c r="D21" s="42"/>
      <c r="E21" s="30"/>
      <c r="F21" s="31">
        <f t="shared" si="0"/>
        <v>0</v>
      </c>
      <c r="G21" s="32" t="str">
        <f t="shared" si="1"/>
        <v>!</v>
      </c>
      <c r="H21" s="33"/>
      <c r="I21" s="30"/>
      <c r="J21" s="31">
        <f t="shared" si="4"/>
        <v>0</v>
      </c>
      <c r="K21" s="32" t="str">
        <f t="shared" si="2"/>
        <v>!</v>
      </c>
      <c r="L21" s="33"/>
      <c r="M21" s="30"/>
      <c r="N21" s="31">
        <f t="shared" si="5"/>
        <v>0</v>
      </c>
      <c r="O21" s="32" t="str">
        <f t="shared" si="3"/>
        <v>!</v>
      </c>
      <c r="P21" s="34">
        <f t="shared" si="6"/>
        <v>0</v>
      </c>
      <c r="Q21" s="35"/>
      <c r="R21" s="33"/>
      <c r="S21" s="30"/>
      <c r="T21" s="37">
        <f t="shared" si="7"/>
        <v>0</v>
      </c>
      <c r="U21" s="37"/>
      <c r="V21" s="38"/>
      <c r="W21" s="36">
        <f t="shared" si="8"/>
        <v>0</v>
      </c>
    </row>
    <row r="22" spans="1:23" s="44" customFormat="1" ht="18" customHeight="1">
      <c r="A22" s="51" t="s">
        <v>147</v>
      </c>
      <c r="B22" s="51" t="s">
        <v>94</v>
      </c>
      <c r="C22" s="51" t="s">
        <v>121</v>
      </c>
      <c r="D22" s="42">
        <v>18</v>
      </c>
      <c r="E22" s="30"/>
      <c r="F22" s="31">
        <f t="shared" si="0"/>
        <v>18</v>
      </c>
      <c r="G22" s="32">
        <f t="shared" si="1"/>
      </c>
      <c r="H22" s="33">
        <v>16</v>
      </c>
      <c r="I22" s="30"/>
      <c r="J22" s="31">
        <f t="shared" si="4"/>
        <v>16</v>
      </c>
      <c r="K22" s="32">
        <f t="shared" si="2"/>
      </c>
      <c r="L22" s="33">
        <v>14</v>
      </c>
      <c r="M22" s="30"/>
      <c r="N22" s="31">
        <f t="shared" si="5"/>
        <v>14</v>
      </c>
      <c r="O22" s="32">
        <f t="shared" si="3"/>
      </c>
      <c r="P22" s="34">
        <f t="shared" si="6"/>
        <v>48</v>
      </c>
      <c r="Q22" s="35"/>
      <c r="R22" s="33"/>
      <c r="S22" s="30"/>
      <c r="T22" s="37">
        <f t="shared" si="7"/>
        <v>0</v>
      </c>
      <c r="U22" s="37"/>
      <c r="V22" s="38"/>
      <c r="W22" s="36">
        <f t="shared" si="8"/>
        <v>68.57142857142857</v>
      </c>
    </row>
    <row r="23" spans="1:23" s="44" customFormat="1" ht="18" customHeight="1">
      <c r="A23" s="51" t="s">
        <v>148</v>
      </c>
      <c r="B23" s="51" t="s">
        <v>95</v>
      </c>
      <c r="C23" s="51" t="s">
        <v>83</v>
      </c>
      <c r="D23" s="42"/>
      <c r="E23" s="30"/>
      <c r="F23" s="31">
        <f t="shared" si="0"/>
        <v>0</v>
      </c>
      <c r="G23" s="32" t="str">
        <f t="shared" si="1"/>
        <v>!</v>
      </c>
      <c r="H23" s="33"/>
      <c r="I23" s="30"/>
      <c r="J23" s="31">
        <f t="shared" si="4"/>
        <v>0</v>
      </c>
      <c r="K23" s="32" t="str">
        <f t="shared" si="2"/>
        <v>!</v>
      </c>
      <c r="L23" s="33"/>
      <c r="M23" s="30"/>
      <c r="N23" s="31">
        <f t="shared" si="5"/>
        <v>0</v>
      </c>
      <c r="O23" s="32" t="str">
        <f t="shared" si="3"/>
        <v>!</v>
      </c>
      <c r="P23" s="34">
        <f t="shared" si="6"/>
        <v>0</v>
      </c>
      <c r="Q23" s="35"/>
      <c r="R23" s="33"/>
      <c r="S23" s="30"/>
      <c r="T23" s="37">
        <f aca="true" t="shared" si="9" ref="T23:T56">R$9+((R23-R$7)*R$11)</f>
        <v>0</v>
      </c>
      <c r="U23" s="37"/>
      <c r="V23" s="38"/>
      <c r="W23" s="36">
        <f t="shared" si="8"/>
        <v>0</v>
      </c>
    </row>
    <row r="24" spans="1:23" s="44" customFormat="1" ht="18" customHeight="1">
      <c r="A24" s="51" t="s">
        <v>149</v>
      </c>
      <c r="B24" s="51" t="s">
        <v>96</v>
      </c>
      <c r="C24" s="51" t="s">
        <v>72</v>
      </c>
      <c r="D24" s="42">
        <v>19</v>
      </c>
      <c r="E24" s="30"/>
      <c r="F24" s="31">
        <f t="shared" si="0"/>
        <v>19</v>
      </c>
      <c r="G24" s="32">
        <f t="shared" si="1"/>
      </c>
      <c r="H24" s="33">
        <v>20</v>
      </c>
      <c r="I24" s="30"/>
      <c r="J24" s="31">
        <f t="shared" si="4"/>
        <v>20</v>
      </c>
      <c r="K24" s="32">
        <f t="shared" si="2"/>
      </c>
      <c r="L24" s="33">
        <v>20</v>
      </c>
      <c r="M24" s="30"/>
      <c r="N24" s="31">
        <f t="shared" si="5"/>
        <v>20</v>
      </c>
      <c r="O24" s="32">
        <f t="shared" si="3"/>
      </c>
      <c r="P24" s="34">
        <f t="shared" si="6"/>
        <v>59</v>
      </c>
      <c r="Q24" s="35"/>
      <c r="R24" s="33"/>
      <c r="S24" s="30"/>
      <c r="T24" s="37">
        <f t="shared" si="9"/>
        <v>0</v>
      </c>
      <c r="U24" s="37"/>
      <c r="V24" s="38"/>
      <c r="W24" s="36">
        <f t="shared" si="8"/>
        <v>84.28571428571429</v>
      </c>
    </row>
    <row r="25" spans="1:23" s="44" customFormat="1" ht="18" customHeight="1">
      <c r="A25" s="51" t="s">
        <v>150</v>
      </c>
      <c r="B25" s="51" t="s">
        <v>97</v>
      </c>
      <c r="C25" s="51" t="s">
        <v>122</v>
      </c>
      <c r="D25" s="42"/>
      <c r="E25" s="30"/>
      <c r="F25" s="31">
        <f t="shared" si="0"/>
        <v>0</v>
      </c>
      <c r="G25" s="32" t="str">
        <f t="shared" si="1"/>
        <v>!</v>
      </c>
      <c r="H25" s="33"/>
      <c r="I25" s="30"/>
      <c r="J25" s="31">
        <f t="shared" si="4"/>
        <v>0</v>
      </c>
      <c r="K25" s="32" t="str">
        <f t="shared" si="2"/>
        <v>!</v>
      </c>
      <c r="L25" s="33"/>
      <c r="M25" s="30"/>
      <c r="N25" s="31">
        <f t="shared" si="5"/>
        <v>0</v>
      </c>
      <c r="O25" s="32" t="str">
        <f t="shared" si="3"/>
        <v>!</v>
      </c>
      <c r="P25" s="34">
        <f t="shared" si="6"/>
        <v>0</v>
      </c>
      <c r="Q25" s="35"/>
      <c r="R25" s="33"/>
      <c r="S25" s="30"/>
      <c r="T25" s="37">
        <f t="shared" si="9"/>
        <v>0</v>
      </c>
      <c r="U25" s="37"/>
      <c r="V25" s="38"/>
      <c r="W25" s="36">
        <f t="shared" si="8"/>
        <v>0</v>
      </c>
    </row>
    <row r="26" spans="1:23" s="44" customFormat="1" ht="18" customHeight="1">
      <c r="A26" s="51" t="s">
        <v>151</v>
      </c>
      <c r="B26" s="51" t="s">
        <v>69</v>
      </c>
      <c r="C26" s="51" t="s">
        <v>123</v>
      </c>
      <c r="D26" s="42">
        <v>15</v>
      </c>
      <c r="E26" s="30"/>
      <c r="F26" s="31">
        <f t="shared" si="0"/>
        <v>15</v>
      </c>
      <c r="G26" s="32">
        <f t="shared" si="1"/>
      </c>
      <c r="H26" s="33">
        <v>20</v>
      </c>
      <c r="I26" s="30"/>
      <c r="J26" s="31">
        <f t="shared" si="4"/>
        <v>20</v>
      </c>
      <c r="K26" s="32">
        <f t="shared" si="2"/>
      </c>
      <c r="L26" s="33"/>
      <c r="M26" s="30"/>
      <c r="N26" s="31">
        <f t="shared" si="5"/>
        <v>0</v>
      </c>
      <c r="O26" s="32" t="str">
        <f t="shared" si="3"/>
        <v>!</v>
      </c>
      <c r="P26" s="34">
        <f t="shared" si="6"/>
        <v>35</v>
      </c>
      <c r="Q26" s="35"/>
      <c r="R26" s="33"/>
      <c r="S26" s="30"/>
      <c r="T26" s="37">
        <f t="shared" si="9"/>
        <v>0</v>
      </c>
      <c r="U26" s="37"/>
      <c r="V26" s="38"/>
      <c r="W26" s="36">
        <f t="shared" si="8"/>
        <v>50</v>
      </c>
    </row>
    <row r="27" spans="1:23" s="44" customFormat="1" ht="18" customHeight="1">
      <c r="A27" s="51" t="s">
        <v>152</v>
      </c>
      <c r="B27" s="51" t="s">
        <v>98</v>
      </c>
      <c r="C27" s="51" t="s">
        <v>124</v>
      </c>
      <c r="D27" s="42"/>
      <c r="E27" s="30"/>
      <c r="F27" s="31">
        <f t="shared" si="0"/>
        <v>0</v>
      </c>
      <c r="G27" s="32" t="str">
        <f t="shared" si="1"/>
        <v>!</v>
      </c>
      <c r="H27" s="33"/>
      <c r="I27" s="30"/>
      <c r="J27" s="31">
        <f t="shared" si="4"/>
        <v>0</v>
      </c>
      <c r="K27" s="32" t="str">
        <f t="shared" si="2"/>
        <v>!</v>
      </c>
      <c r="L27" s="33"/>
      <c r="M27" s="30"/>
      <c r="N27" s="31">
        <f t="shared" si="5"/>
        <v>0</v>
      </c>
      <c r="O27" s="32" t="str">
        <f t="shared" si="3"/>
        <v>!</v>
      </c>
      <c r="P27" s="34">
        <f t="shared" si="6"/>
        <v>0</v>
      </c>
      <c r="Q27" s="35"/>
      <c r="R27" s="33"/>
      <c r="S27" s="30"/>
      <c r="T27" s="37">
        <f t="shared" si="9"/>
        <v>0</v>
      </c>
      <c r="U27" s="37"/>
      <c r="V27" s="38"/>
      <c r="W27" s="36">
        <f t="shared" si="8"/>
        <v>0</v>
      </c>
    </row>
    <row r="28" spans="1:23" s="44" customFormat="1" ht="18" customHeight="1">
      <c r="A28" s="51" t="s">
        <v>153</v>
      </c>
      <c r="B28" s="51" t="s">
        <v>99</v>
      </c>
      <c r="C28" s="51" t="s">
        <v>125</v>
      </c>
      <c r="D28" s="33"/>
      <c r="E28" s="30"/>
      <c r="F28" s="31">
        <f t="shared" si="0"/>
        <v>0</v>
      </c>
      <c r="G28" s="32" t="str">
        <f t="shared" si="1"/>
        <v>!</v>
      </c>
      <c r="H28" s="33"/>
      <c r="I28" s="30"/>
      <c r="J28" s="31">
        <f t="shared" si="4"/>
        <v>0</v>
      </c>
      <c r="K28" s="32" t="str">
        <f t="shared" si="2"/>
        <v>!</v>
      </c>
      <c r="L28" s="33"/>
      <c r="M28" s="30"/>
      <c r="N28" s="31">
        <f t="shared" si="5"/>
        <v>0</v>
      </c>
      <c r="O28" s="32" t="str">
        <f t="shared" si="3"/>
        <v>!</v>
      </c>
      <c r="P28" s="34">
        <f t="shared" si="6"/>
        <v>0</v>
      </c>
      <c r="Q28" s="35"/>
      <c r="R28" s="33"/>
      <c r="S28" s="30"/>
      <c r="T28" s="37">
        <f t="shared" si="9"/>
        <v>0</v>
      </c>
      <c r="U28" s="37"/>
      <c r="V28" s="38"/>
      <c r="W28" s="36">
        <f t="shared" si="8"/>
        <v>0</v>
      </c>
    </row>
    <row r="29" spans="1:23" s="44" customFormat="1" ht="18" customHeight="1">
      <c r="A29" s="51" t="s">
        <v>154</v>
      </c>
      <c r="B29" s="51" t="s">
        <v>70</v>
      </c>
      <c r="C29" s="51" t="s">
        <v>71</v>
      </c>
      <c r="D29" s="33"/>
      <c r="E29" s="30"/>
      <c r="F29" s="31">
        <f t="shared" si="0"/>
        <v>0</v>
      </c>
      <c r="G29" s="32" t="str">
        <f t="shared" si="1"/>
        <v>!</v>
      </c>
      <c r="H29" s="33"/>
      <c r="I29" s="30"/>
      <c r="J29" s="31">
        <f t="shared" si="4"/>
        <v>0</v>
      </c>
      <c r="K29" s="32" t="str">
        <f t="shared" si="2"/>
        <v>!</v>
      </c>
      <c r="L29" s="33"/>
      <c r="M29" s="30"/>
      <c r="N29" s="31">
        <f t="shared" si="5"/>
        <v>0</v>
      </c>
      <c r="O29" s="32" t="str">
        <f t="shared" si="3"/>
        <v>!</v>
      </c>
      <c r="P29" s="34">
        <f t="shared" si="6"/>
        <v>0</v>
      </c>
      <c r="Q29" s="35"/>
      <c r="R29" s="33"/>
      <c r="S29" s="30"/>
      <c r="T29" s="37">
        <f t="shared" si="9"/>
        <v>0</v>
      </c>
      <c r="U29" s="37"/>
      <c r="V29" s="38"/>
      <c r="W29" s="36">
        <f t="shared" si="8"/>
        <v>0</v>
      </c>
    </row>
    <row r="30" spans="1:23" s="44" customFormat="1" ht="18" customHeight="1">
      <c r="A30" s="51" t="s">
        <v>155</v>
      </c>
      <c r="B30" s="51" t="s">
        <v>100</v>
      </c>
      <c r="C30" s="51" t="s">
        <v>126</v>
      </c>
      <c r="D30" s="33">
        <v>14</v>
      </c>
      <c r="E30" s="30"/>
      <c r="F30" s="31">
        <f t="shared" si="0"/>
        <v>14</v>
      </c>
      <c r="G30" s="32">
        <f t="shared" si="1"/>
      </c>
      <c r="H30" s="33">
        <v>14</v>
      </c>
      <c r="I30" s="30"/>
      <c r="J30" s="31">
        <f t="shared" si="4"/>
        <v>14</v>
      </c>
      <c r="K30" s="32">
        <f t="shared" si="2"/>
      </c>
      <c r="L30" s="33">
        <v>19</v>
      </c>
      <c r="M30" s="30"/>
      <c r="N30" s="31">
        <f t="shared" si="5"/>
        <v>19</v>
      </c>
      <c r="O30" s="32">
        <f t="shared" si="3"/>
      </c>
      <c r="P30" s="34">
        <f t="shared" si="6"/>
        <v>47</v>
      </c>
      <c r="Q30" s="35"/>
      <c r="R30" s="33"/>
      <c r="S30" s="30"/>
      <c r="T30" s="37">
        <f t="shared" si="9"/>
        <v>0</v>
      </c>
      <c r="U30" s="37"/>
      <c r="V30" s="38"/>
      <c r="W30" s="36">
        <f t="shared" si="8"/>
        <v>67.14285714285714</v>
      </c>
    </row>
    <row r="31" spans="1:23" s="44" customFormat="1" ht="18" customHeight="1">
      <c r="A31" s="51" t="s">
        <v>156</v>
      </c>
      <c r="B31" s="51" t="s">
        <v>101</v>
      </c>
      <c r="C31" s="51" t="s">
        <v>127</v>
      </c>
      <c r="D31" s="33">
        <v>16</v>
      </c>
      <c r="E31" s="30"/>
      <c r="F31" s="31">
        <f t="shared" si="0"/>
        <v>16</v>
      </c>
      <c r="G31" s="32">
        <f t="shared" si="1"/>
      </c>
      <c r="H31" s="33">
        <v>6</v>
      </c>
      <c r="I31" s="30"/>
      <c r="J31" s="31">
        <f t="shared" si="4"/>
        <v>6</v>
      </c>
      <c r="K31" s="32">
        <f t="shared" si="2"/>
      </c>
      <c r="L31" s="33">
        <v>17</v>
      </c>
      <c r="M31" s="30"/>
      <c r="N31" s="31">
        <f t="shared" si="5"/>
        <v>17</v>
      </c>
      <c r="O31" s="32">
        <f t="shared" si="3"/>
      </c>
      <c r="P31" s="34">
        <f t="shared" si="6"/>
        <v>39</v>
      </c>
      <c r="Q31" s="35"/>
      <c r="R31" s="33"/>
      <c r="S31" s="30"/>
      <c r="T31" s="37">
        <f t="shared" si="9"/>
        <v>0</v>
      </c>
      <c r="U31" s="37"/>
      <c r="V31" s="38"/>
      <c r="W31" s="36">
        <f t="shared" si="8"/>
        <v>55.714285714285715</v>
      </c>
    </row>
    <row r="32" spans="1:23" s="44" customFormat="1" ht="18" customHeight="1">
      <c r="A32" s="51" t="s">
        <v>157</v>
      </c>
      <c r="B32" s="51" t="s">
        <v>102</v>
      </c>
      <c r="C32" s="51" t="s">
        <v>65</v>
      </c>
      <c r="D32" s="33"/>
      <c r="E32" s="30"/>
      <c r="F32" s="31">
        <f t="shared" si="0"/>
        <v>0</v>
      </c>
      <c r="G32" s="32" t="str">
        <f t="shared" si="1"/>
        <v>!</v>
      </c>
      <c r="H32" s="33"/>
      <c r="I32" s="30"/>
      <c r="J32" s="31">
        <f t="shared" si="4"/>
        <v>0</v>
      </c>
      <c r="K32" s="32" t="str">
        <f t="shared" si="2"/>
        <v>!</v>
      </c>
      <c r="L32" s="33"/>
      <c r="M32" s="30"/>
      <c r="N32" s="31">
        <f t="shared" si="5"/>
        <v>0</v>
      </c>
      <c r="O32" s="32" t="str">
        <f t="shared" si="3"/>
        <v>!</v>
      </c>
      <c r="P32" s="34">
        <f t="shared" si="6"/>
        <v>0</v>
      </c>
      <c r="Q32" s="35"/>
      <c r="R32" s="33"/>
      <c r="S32" s="30"/>
      <c r="T32" s="37">
        <f t="shared" si="9"/>
        <v>0</v>
      </c>
      <c r="U32" s="37"/>
      <c r="V32" s="38"/>
      <c r="W32" s="36">
        <f t="shared" si="8"/>
        <v>0</v>
      </c>
    </row>
    <row r="33" spans="1:23" s="44" customFormat="1" ht="18" customHeight="1">
      <c r="A33" s="51" t="s">
        <v>158</v>
      </c>
      <c r="B33" s="51" t="s">
        <v>73</v>
      </c>
      <c r="C33" s="51" t="s">
        <v>74</v>
      </c>
      <c r="D33" s="33">
        <v>16</v>
      </c>
      <c r="E33" s="30"/>
      <c r="F33" s="31">
        <f t="shared" si="0"/>
        <v>16</v>
      </c>
      <c r="G33" s="32">
        <f t="shared" si="1"/>
      </c>
      <c r="H33" s="33">
        <v>16</v>
      </c>
      <c r="I33" s="30"/>
      <c r="J33" s="31">
        <f t="shared" si="4"/>
        <v>16</v>
      </c>
      <c r="K33" s="32">
        <f t="shared" si="2"/>
      </c>
      <c r="L33" s="33"/>
      <c r="M33" s="30"/>
      <c r="N33" s="31">
        <f t="shared" si="5"/>
        <v>0</v>
      </c>
      <c r="O33" s="32" t="str">
        <f t="shared" si="3"/>
        <v>!</v>
      </c>
      <c r="P33" s="34">
        <f t="shared" si="6"/>
        <v>32</v>
      </c>
      <c r="Q33" s="35"/>
      <c r="R33" s="33"/>
      <c r="S33" s="30"/>
      <c r="T33" s="37">
        <f t="shared" si="9"/>
        <v>0</v>
      </c>
      <c r="U33" s="37"/>
      <c r="V33" s="38"/>
      <c r="W33" s="36">
        <f t="shared" si="8"/>
        <v>45.714285714285715</v>
      </c>
    </row>
    <row r="34" spans="1:23" s="44" customFormat="1" ht="18" customHeight="1">
      <c r="A34" s="51" t="s">
        <v>159</v>
      </c>
      <c r="B34" s="51" t="s">
        <v>77</v>
      </c>
      <c r="C34" s="51" t="s">
        <v>78</v>
      </c>
      <c r="D34" s="42"/>
      <c r="E34" s="30"/>
      <c r="F34" s="31">
        <f t="shared" si="0"/>
        <v>0</v>
      </c>
      <c r="G34" s="32" t="str">
        <f t="shared" si="1"/>
        <v>!</v>
      </c>
      <c r="H34" s="33"/>
      <c r="I34" s="30"/>
      <c r="J34" s="31">
        <f t="shared" si="4"/>
        <v>0</v>
      </c>
      <c r="K34" s="32" t="str">
        <f t="shared" si="2"/>
        <v>!</v>
      </c>
      <c r="L34" s="33"/>
      <c r="M34" s="30"/>
      <c r="N34" s="31">
        <f t="shared" si="5"/>
        <v>0</v>
      </c>
      <c r="O34" s="32" t="str">
        <f t="shared" si="3"/>
        <v>!</v>
      </c>
      <c r="P34" s="34">
        <f t="shared" si="6"/>
        <v>0</v>
      </c>
      <c r="Q34" s="35"/>
      <c r="R34" s="33"/>
      <c r="S34" s="30"/>
      <c r="T34" s="37">
        <f t="shared" si="9"/>
        <v>0</v>
      </c>
      <c r="U34" s="37"/>
      <c r="V34" s="38"/>
      <c r="W34" s="36">
        <f t="shared" si="8"/>
        <v>0</v>
      </c>
    </row>
    <row r="35" spans="1:23" s="44" customFormat="1" ht="18" customHeight="1">
      <c r="A35" s="51" t="s">
        <v>160</v>
      </c>
      <c r="B35" s="51" t="s">
        <v>103</v>
      </c>
      <c r="C35" s="51" t="s">
        <v>128</v>
      </c>
      <c r="D35" s="42"/>
      <c r="E35" s="30"/>
      <c r="F35" s="31">
        <f t="shared" si="0"/>
        <v>0</v>
      </c>
      <c r="G35" s="32" t="str">
        <f t="shared" si="1"/>
        <v>!</v>
      </c>
      <c r="H35" s="33"/>
      <c r="I35" s="30"/>
      <c r="J35" s="31">
        <f t="shared" si="4"/>
        <v>0</v>
      </c>
      <c r="K35" s="32" t="str">
        <f t="shared" si="2"/>
        <v>!</v>
      </c>
      <c r="L35" s="33"/>
      <c r="M35" s="30"/>
      <c r="N35" s="31">
        <f t="shared" si="5"/>
        <v>0</v>
      </c>
      <c r="O35" s="32" t="str">
        <f t="shared" si="3"/>
        <v>!</v>
      </c>
      <c r="P35" s="34">
        <f t="shared" si="6"/>
        <v>0</v>
      </c>
      <c r="Q35" s="35"/>
      <c r="R35" s="33"/>
      <c r="S35" s="30"/>
      <c r="T35" s="37">
        <f t="shared" si="9"/>
        <v>0</v>
      </c>
      <c r="U35" s="37"/>
      <c r="V35" s="38"/>
      <c r="W35" s="36">
        <f t="shared" si="8"/>
        <v>0</v>
      </c>
    </row>
    <row r="36" spans="1:23" s="44" customFormat="1" ht="18" customHeight="1">
      <c r="A36" s="51" t="s">
        <v>161</v>
      </c>
      <c r="B36" s="51" t="s">
        <v>79</v>
      </c>
      <c r="C36" s="51" t="s">
        <v>80</v>
      </c>
      <c r="D36" s="42"/>
      <c r="E36" s="30"/>
      <c r="F36" s="31">
        <f t="shared" si="0"/>
        <v>0</v>
      </c>
      <c r="G36" s="32" t="str">
        <f t="shared" si="1"/>
        <v>!</v>
      </c>
      <c r="H36" s="33"/>
      <c r="I36" s="30"/>
      <c r="J36" s="31">
        <f t="shared" si="4"/>
        <v>0</v>
      </c>
      <c r="K36" s="32" t="str">
        <f t="shared" si="2"/>
        <v>!</v>
      </c>
      <c r="L36" s="33"/>
      <c r="M36" s="30"/>
      <c r="N36" s="31">
        <f t="shared" si="5"/>
        <v>0</v>
      </c>
      <c r="O36" s="32" t="str">
        <f t="shared" si="3"/>
        <v>!</v>
      </c>
      <c r="P36" s="34">
        <f t="shared" si="6"/>
        <v>0</v>
      </c>
      <c r="Q36" s="35"/>
      <c r="R36" s="33"/>
      <c r="S36" s="30"/>
      <c r="T36" s="37">
        <f t="shared" si="9"/>
        <v>0</v>
      </c>
      <c r="U36" s="37"/>
      <c r="V36" s="38"/>
      <c r="W36" s="36">
        <f t="shared" si="8"/>
        <v>0</v>
      </c>
    </row>
    <row r="37" spans="1:23" ht="18" customHeight="1">
      <c r="A37" s="51" t="s">
        <v>162</v>
      </c>
      <c r="B37" s="51" t="s">
        <v>104</v>
      </c>
      <c r="C37" s="51" t="s">
        <v>129</v>
      </c>
      <c r="D37" s="42">
        <v>17</v>
      </c>
      <c r="E37" s="30"/>
      <c r="F37" s="38">
        <f t="shared" si="0"/>
        <v>17</v>
      </c>
      <c r="G37" s="39">
        <f t="shared" si="1"/>
      </c>
      <c r="H37" s="33">
        <v>15</v>
      </c>
      <c r="I37" s="40"/>
      <c r="J37" s="38">
        <f t="shared" si="4"/>
        <v>15</v>
      </c>
      <c r="K37" s="39">
        <f t="shared" si="2"/>
      </c>
      <c r="L37" s="33">
        <v>18</v>
      </c>
      <c r="M37" s="30"/>
      <c r="N37" s="38">
        <f t="shared" si="5"/>
        <v>18</v>
      </c>
      <c r="O37" s="39">
        <f t="shared" si="3"/>
      </c>
      <c r="P37" s="34">
        <f t="shared" si="6"/>
        <v>50</v>
      </c>
      <c r="Q37" s="30"/>
      <c r="R37" s="43"/>
      <c r="S37" s="30"/>
      <c r="T37" s="37">
        <f t="shared" si="9"/>
        <v>0</v>
      </c>
      <c r="U37" s="37"/>
      <c r="V37" s="41"/>
      <c r="W37" s="36">
        <f t="shared" si="8"/>
        <v>71.42857142857143</v>
      </c>
    </row>
    <row r="38" spans="1:23" ht="18" customHeight="1">
      <c r="A38" s="51" t="s">
        <v>163</v>
      </c>
      <c r="B38" s="51" t="s">
        <v>82</v>
      </c>
      <c r="C38" s="51" t="s">
        <v>83</v>
      </c>
      <c r="D38" s="42"/>
      <c r="E38" s="30"/>
      <c r="F38" s="38">
        <f t="shared" si="0"/>
        <v>0</v>
      </c>
      <c r="G38" s="39" t="str">
        <f t="shared" si="1"/>
        <v>!</v>
      </c>
      <c r="H38" s="33">
        <v>24</v>
      </c>
      <c r="I38" s="40"/>
      <c r="J38" s="38">
        <f t="shared" si="4"/>
        <v>24</v>
      </c>
      <c r="K38" s="39">
        <f t="shared" si="2"/>
      </c>
      <c r="L38" s="33"/>
      <c r="M38" s="30"/>
      <c r="N38" s="38">
        <f t="shared" si="5"/>
        <v>0</v>
      </c>
      <c r="O38" s="39" t="str">
        <f t="shared" si="3"/>
        <v>!</v>
      </c>
      <c r="P38" s="34">
        <f t="shared" si="6"/>
        <v>24</v>
      </c>
      <c r="Q38" s="30"/>
      <c r="R38" s="43"/>
      <c r="S38" s="30"/>
      <c r="T38" s="37">
        <v>0</v>
      </c>
      <c r="U38" s="37"/>
      <c r="V38" s="41"/>
      <c r="W38" s="36">
        <f t="shared" si="8"/>
        <v>34.285714285714285</v>
      </c>
    </row>
    <row r="39" spans="1:23" ht="18" customHeight="1">
      <c r="A39" s="51" t="s">
        <v>164</v>
      </c>
      <c r="B39" s="51" t="s">
        <v>105</v>
      </c>
      <c r="C39" s="51" t="s">
        <v>130</v>
      </c>
      <c r="D39" s="42">
        <v>10</v>
      </c>
      <c r="E39" s="30"/>
      <c r="F39" s="38">
        <f t="shared" si="0"/>
        <v>10</v>
      </c>
      <c r="G39" s="39">
        <f t="shared" si="1"/>
      </c>
      <c r="H39" s="33">
        <v>19</v>
      </c>
      <c r="I39" s="40"/>
      <c r="J39" s="38">
        <f t="shared" si="4"/>
        <v>19</v>
      </c>
      <c r="K39" s="39">
        <f t="shared" si="2"/>
      </c>
      <c r="L39" s="33">
        <v>17</v>
      </c>
      <c r="M39" s="30"/>
      <c r="N39" s="38">
        <f t="shared" si="5"/>
        <v>17</v>
      </c>
      <c r="O39" s="39">
        <f t="shared" si="3"/>
      </c>
      <c r="P39" s="34">
        <f t="shared" si="6"/>
        <v>46</v>
      </c>
      <c r="Q39" s="30"/>
      <c r="R39" s="43"/>
      <c r="S39" s="30"/>
      <c r="T39" s="37">
        <f t="shared" si="9"/>
        <v>0</v>
      </c>
      <c r="U39" s="37"/>
      <c r="V39" s="41"/>
      <c r="W39" s="36">
        <f t="shared" si="8"/>
        <v>65.71428571428571</v>
      </c>
    </row>
    <row r="40" spans="1:23" ht="18" customHeight="1">
      <c r="A40" s="51" t="s">
        <v>165</v>
      </c>
      <c r="B40" s="51" t="s">
        <v>106</v>
      </c>
      <c r="C40" s="51" t="s">
        <v>75</v>
      </c>
      <c r="D40" s="42">
        <v>22</v>
      </c>
      <c r="E40" s="30"/>
      <c r="F40" s="38">
        <f t="shared" si="0"/>
        <v>22</v>
      </c>
      <c r="G40" s="39">
        <f t="shared" si="1"/>
      </c>
      <c r="H40" s="33">
        <v>22</v>
      </c>
      <c r="I40" s="40"/>
      <c r="J40" s="38">
        <f t="shared" si="4"/>
        <v>22</v>
      </c>
      <c r="K40" s="39">
        <f t="shared" si="2"/>
      </c>
      <c r="L40" s="33">
        <v>16</v>
      </c>
      <c r="M40" s="30"/>
      <c r="N40" s="38">
        <f t="shared" si="5"/>
        <v>16</v>
      </c>
      <c r="O40" s="39">
        <f t="shared" si="3"/>
      </c>
      <c r="P40" s="34">
        <f t="shared" si="6"/>
        <v>60</v>
      </c>
      <c r="Q40" s="30"/>
      <c r="R40" s="43"/>
      <c r="S40" s="30"/>
      <c r="T40" s="37">
        <f t="shared" si="9"/>
        <v>0</v>
      </c>
      <c r="U40" s="37"/>
      <c r="V40" s="41"/>
      <c r="W40" s="36">
        <f t="shared" si="8"/>
        <v>85.71428571428571</v>
      </c>
    </row>
    <row r="41" spans="1:23" ht="18" customHeight="1">
      <c r="A41" s="51" t="s">
        <v>166</v>
      </c>
      <c r="B41" s="51" t="s">
        <v>107</v>
      </c>
      <c r="C41" s="51" t="s">
        <v>68</v>
      </c>
      <c r="D41" s="42"/>
      <c r="E41" s="30"/>
      <c r="F41" s="38">
        <f t="shared" si="0"/>
        <v>0</v>
      </c>
      <c r="G41" s="39" t="str">
        <f t="shared" si="1"/>
        <v>!</v>
      </c>
      <c r="H41" s="33"/>
      <c r="I41" s="40"/>
      <c r="J41" s="38">
        <f t="shared" si="4"/>
        <v>0</v>
      </c>
      <c r="K41" s="39" t="str">
        <f t="shared" si="2"/>
        <v>!</v>
      </c>
      <c r="L41" s="33"/>
      <c r="M41" s="30"/>
      <c r="N41" s="38">
        <f t="shared" si="5"/>
        <v>0</v>
      </c>
      <c r="O41" s="39" t="str">
        <f t="shared" si="3"/>
        <v>!</v>
      </c>
      <c r="P41" s="34">
        <f t="shared" si="6"/>
        <v>0</v>
      </c>
      <c r="Q41" s="30"/>
      <c r="R41" s="43"/>
      <c r="S41" s="30"/>
      <c r="T41" s="37">
        <f t="shared" si="9"/>
        <v>0</v>
      </c>
      <c r="U41" s="37"/>
      <c r="V41" s="41"/>
      <c r="W41" s="36">
        <f t="shared" si="8"/>
        <v>0</v>
      </c>
    </row>
    <row r="42" spans="1:23" ht="18" customHeight="1">
      <c r="A42" s="51" t="s">
        <v>167</v>
      </c>
      <c r="B42" s="51" t="s">
        <v>108</v>
      </c>
      <c r="C42" s="51" t="s">
        <v>131</v>
      </c>
      <c r="D42" s="42">
        <v>17</v>
      </c>
      <c r="E42" s="30"/>
      <c r="F42" s="38">
        <f t="shared" si="0"/>
        <v>17</v>
      </c>
      <c r="G42" s="39">
        <f t="shared" si="1"/>
      </c>
      <c r="H42" s="33">
        <v>18</v>
      </c>
      <c r="I42" s="40"/>
      <c r="J42" s="38">
        <f t="shared" si="4"/>
        <v>18</v>
      </c>
      <c r="K42" s="39">
        <f t="shared" si="2"/>
      </c>
      <c r="L42" s="33">
        <v>20</v>
      </c>
      <c r="M42" s="30"/>
      <c r="N42" s="38">
        <f t="shared" si="5"/>
        <v>20</v>
      </c>
      <c r="O42" s="39">
        <f t="shared" si="3"/>
      </c>
      <c r="P42" s="34">
        <f t="shared" si="6"/>
        <v>55</v>
      </c>
      <c r="Q42" s="30"/>
      <c r="R42" s="43"/>
      <c r="S42" s="30"/>
      <c r="T42" s="37">
        <f t="shared" si="9"/>
        <v>0</v>
      </c>
      <c r="U42" s="37"/>
      <c r="V42" s="41"/>
      <c r="W42" s="36">
        <f t="shared" si="8"/>
        <v>78.57142857142857</v>
      </c>
    </row>
    <row r="43" spans="1:23" ht="18" customHeight="1">
      <c r="A43" s="51" t="s">
        <v>168</v>
      </c>
      <c r="B43" s="51" t="s">
        <v>109</v>
      </c>
      <c r="C43" s="51" t="s">
        <v>132</v>
      </c>
      <c r="D43" s="42">
        <v>18</v>
      </c>
      <c r="E43" s="30"/>
      <c r="F43" s="38">
        <f t="shared" si="0"/>
        <v>18</v>
      </c>
      <c r="G43" s="39">
        <f t="shared" si="1"/>
      </c>
      <c r="H43" s="33">
        <v>22</v>
      </c>
      <c r="I43" s="40"/>
      <c r="J43" s="38">
        <f t="shared" si="4"/>
        <v>22</v>
      </c>
      <c r="K43" s="39">
        <f t="shared" si="2"/>
      </c>
      <c r="L43" s="33">
        <v>17</v>
      </c>
      <c r="M43" s="30"/>
      <c r="N43" s="38">
        <f t="shared" si="5"/>
        <v>17</v>
      </c>
      <c r="O43" s="39">
        <f t="shared" si="3"/>
      </c>
      <c r="P43" s="34">
        <f t="shared" si="6"/>
        <v>57</v>
      </c>
      <c r="Q43" s="30"/>
      <c r="R43" s="43"/>
      <c r="S43" s="30"/>
      <c r="T43" s="37">
        <f t="shared" si="9"/>
        <v>0</v>
      </c>
      <c r="U43" s="37"/>
      <c r="V43" s="41"/>
      <c r="W43" s="36">
        <f t="shared" si="8"/>
        <v>81.42857142857143</v>
      </c>
    </row>
    <row r="44" spans="1:23" ht="18" customHeight="1">
      <c r="A44" s="51" t="s">
        <v>169</v>
      </c>
      <c r="B44" s="51" t="s">
        <v>84</v>
      </c>
      <c r="C44" s="51" t="s">
        <v>67</v>
      </c>
      <c r="D44" s="42"/>
      <c r="E44" s="30"/>
      <c r="F44" s="38">
        <f t="shared" si="0"/>
        <v>0</v>
      </c>
      <c r="G44" s="39" t="str">
        <f t="shared" si="1"/>
        <v>!</v>
      </c>
      <c r="H44" s="33"/>
      <c r="I44" s="40"/>
      <c r="J44" s="38">
        <f t="shared" si="4"/>
        <v>0</v>
      </c>
      <c r="K44" s="39" t="str">
        <f t="shared" si="2"/>
        <v>!</v>
      </c>
      <c r="L44" s="33"/>
      <c r="M44" s="30"/>
      <c r="N44" s="38">
        <f t="shared" si="5"/>
        <v>0</v>
      </c>
      <c r="O44" s="39" t="str">
        <f t="shared" si="3"/>
        <v>!</v>
      </c>
      <c r="P44" s="34">
        <f t="shared" si="6"/>
        <v>0</v>
      </c>
      <c r="Q44" s="30"/>
      <c r="R44" s="43"/>
      <c r="S44" s="30"/>
      <c r="T44" s="37">
        <f t="shared" si="9"/>
        <v>0</v>
      </c>
      <c r="U44" s="37"/>
      <c r="V44" s="41"/>
      <c r="W44" s="36">
        <f t="shared" si="8"/>
        <v>0</v>
      </c>
    </row>
    <row r="45" spans="1:23" ht="18" customHeight="1">
      <c r="A45" s="51" t="s">
        <v>170</v>
      </c>
      <c r="B45" s="51" t="s">
        <v>110</v>
      </c>
      <c r="C45" s="51" t="s">
        <v>85</v>
      </c>
      <c r="D45" s="42">
        <v>24</v>
      </c>
      <c r="E45" s="30"/>
      <c r="F45" s="38">
        <f t="shared" si="0"/>
        <v>24</v>
      </c>
      <c r="G45" s="39">
        <f t="shared" si="1"/>
      </c>
      <c r="H45" s="33">
        <v>19</v>
      </c>
      <c r="I45" s="40"/>
      <c r="J45" s="38">
        <f t="shared" si="4"/>
        <v>19</v>
      </c>
      <c r="K45" s="39">
        <f t="shared" si="2"/>
      </c>
      <c r="L45" s="33">
        <v>19</v>
      </c>
      <c r="M45" s="30"/>
      <c r="N45" s="38">
        <f t="shared" si="5"/>
        <v>19</v>
      </c>
      <c r="O45" s="39">
        <f t="shared" si="3"/>
      </c>
      <c r="P45" s="34">
        <f t="shared" si="6"/>
        <v>62</v>
      </c>
      <c r="Q45" s="30"/>
      <c r="R45" s="43"/>
      <c r="S45" s="30"/>
      <c r="T45" s="37">
        <f t="shared" si="9"/>
        <v>0</v>
      </c>
      <c r="U45" s="37"/>
      <c r="V45" s="41"/>
      <c r="W45" s="36">
        <f t="shared" si="8"/>
        <v>88.57142857142857</v>
      </c>
    </row>
    <row r="46" spans="1:23" ht="18" customHeight="1">
      <c r="A46" s="51" t="s">
        <v>171</v>
      </c>
      <c r="B46" s="51" t="s">
        <v>111</v>
      </c>
      <c r="C46" s="51" t="s">
        <v>72</v>
      </c>
      <c r="D46" s="42">
        <v>17</v>
      </c>
      <c r="E46" s="30"/>
      <c r="F46" s="38">
        <f t="shared" si="0"/>
        <v>17</v>
      </c>
      <c r="G46" s="39">
        <f t="shared" si="1"/>
      </c>
      <c r="H46" s="42">
        <v>17</v>
      </c>
      <c r="I46" s="40"/>
      <c r="J46" s="38">
        <f t="shared" si="4"/>
        <v>17</v>
      </c>
      <c r="K46" s="39">
        <f t="shared" si="2"/>
      </c>
      <c r="L46" s="33">
        <v>17</v>
      </c>
      <c r="M46" s="30"/>
      <c r="N46" s="38">
        <f t="shared" si="5"/>
        <v>17</v>
      </c>
      <c r="O46" s="39">
        <f t="shared" si="3"/>
      </c>
      <c r="P46" s="34">
        <f>F46+J46+N46</f>
        <v>51</v>
      </c>
      <c r="Q46" s="30"/>
      <c r="R46" s="43"/>
      <c r="S46" s="30"/>
      <c r="T46" s="37">
        <f t="shared" si="9"/>
        <v>0</v>
      </c>
      <c r="U46" s="37"/>
      <c r="V46" s="41"/>
      <c r="W46" s="36">
        <f t="shared" si="8"/>
        <v>72.85714285714285</v>
      </c>
    </row>
    <row r="47" spans="1:23" ht="18" customHeight="1">
      <c r="A47" s="51" t="s">
        <v>172</v>
      </c>
      <c r="B47" s="51" t="s">
        <v>112</v>
      </c>
      <c r="C47" s="51" t="s">
        <v>133</v>
      </c>
      <c r="D47" s="42">
        <v>19</v>
      </c>
      <c r="E47" s="30"/>
      <c r="F47" s="38">
        <f t="shared" si="0"/>
        <v>19</v>
      </c>
      <c r="G47" s="39">
        <f t="shared" si="1"/>
      </c>
      <c r="H47" s="33"/>
      <c r="I47" s="40"/>
      <c r="J47" s="38">
        <f t="shared" si="4"/>
        <v>0</v>
      </c>
      <c r="K47" s="39" t="str">
        <f t="shared" si="2"/>
        <v>!</v>
      </c>
      <c r="L47" s="33">
        <v>16</v>
      </c>
      <c r="M47" s="30"/>
      <c r="N47" s="38">
        <f t="shared" si="5"/>
        <v>16</v>
      </c>
      <c r="O47" s="39">
        <f t="shared" si="3"/>
      </c>
      <c r="P47" s="34">
        <f t="shared" si="6"/>
        <v>35</v>
      </c>
      <c r="Q47" s="30"/>
      <c r="R47" s="43"/>
      <c r="S47" s="30"/>
      <c r="T47" s="37">
        <f t="shared" si="9"/>
        <v>0</v>
      </c>
      <c r="U47" s="37"/>
      <c r="V47" s="41"/>
      <c r="W47" s="36">
        <f t="shared" si="8"/>
        <v>50</v>
      </c>
    </row>
    <row r="48" spans="1:23" ht="18" customHeight="1">
      <c r="A48" s="51" t="s">
        <v>173</v>
      </c>
      <c r="B48" s="51" t="s">
        <v>113</v>
      </c>
      <c r="C48" s="51" t="s">
        <v>134</v>
      </c>
      <c r="D48" s="42">
        <v>14</v>
      </c>
      <c r="E48" s="30"/>
      <c r="F48" s="38">
        <f t="shared" si="0"/>
        <v>14</v>
      </c>
      <c r="G48" s="39">
        <f t="shared" si="1"/>
      </c>
      <c r="H48" s="33">
        <v>5</v>
      </c>
      <c r="I48" s="40"/>
      <c r="J48" s="38">
        <f t="shared" si="4"/>
        <v>5</v>
      </c>
      <c r="K48" s="39">
        <f t="shared" si="2"/>
      </c>
      <c r="L48" s="33">
        <v>13</v>
      </c>
      <c r="M48" s="30"/>
      <c r="N48" s="38">
        <f t="shared" si="5"/>
        <v>13</v>
      </c>
      <c r="O48" s="39">
        <f t="shared" si="3"/>
      </c>
      <c r="P48" s="34">
        <f t="shared" si="6"/>
        <v>32</v>
      </c>
      <c r="Q48" s="30"/>
      <c r="R48" s="43"/>
      <c r="S48" s="30"/>
      <c r="T48" s="37">
        <f t="shared" si="9"/>
        <v>0</v>
      </c>
      <c r="U48" s="37"/>
      <c r="V48" s="41"/>
      <c r="W48" s="36">
        <f t="shared" si="8"/>
        <v>45.714285714285715</v>
      </c>
    </row>
    <row r="49" spans="1:23" ht="18" customHeight="1">
      <c r="A49" s="51" t="s">
        <v>174</v>
      </c>
      <c r="B49" s="51" t="s">
        <v>114</v>
      </c>
      <c r="C49" s="51" t="s">
        <v>81</v>
      </c>
      <c r="D49" s="42">
        <v>23</v>
      </c>
      <c r="E49" s="30"/>
      <c r="F49" s="38">
        <f t="shared" si="0"/>
        <v>23</v>
      </c>
      <c r="G49" s="39">
        <f t="shared" si="1"/>
      </c>
      <c r="H49" s="33">
        <v>15</v>
      </c>
      <c r="I49" s="40"/>
      <c r="J49" s="38">
        <f t="shared" si="4"/>
        <v>15</v>
      </c>
      <c r="K49" s="39">
        <f t="shared" si="2"/>
      </c>
      <c r="L49" s="33">
        <v>14</v>
      </c>
      <c r="M49" s="30"/>
      <c r="N49" s="38">
        <f t="shared" si="5"/>
        <v>14</v>
      </c>
      <c r="O49" s="39">
        <f t="shared" si="3"/>
      </c>
      <c r="P49" s="34">
        <f t="shared" si="6"/>
        <v>52</v>
      </c>
      <c r="Q49" s="30"/>
      <c r="R49" s="43"/>
      <c r="S49" s="30"/>
      <c r="T49" s="37">
        <f t="shared" si="9"/>
        <v>0</v>
      </c>
      <c r="U49" s="37"/>
      <c r="V49" s="41"/>
      <c r="W49" s="36">
        <f t="shared" si="8"/>
        <v>74.28571428571429</v>
      </c>
    </row>
    <row r="50" spans="1:23" ht="18" customHeight="1">
      <c r="A50" s="51" t="s">
        <v>175</v>
      </c>
      <c r="B50" s="51" t="s">
        <v>115</v>
      </c>
      <c r="C50" s="51" t="s">
        <v>76</v>
      </c>
      <c r="D50" s="42">
        <v>22</v>
      </c>
      <c r="E50" s="30"/>
      <c r="F50" s="38">
        <f t="shared" si="0"/>
        <v>22</v>
      </c>
      <c r="G50" s="39">
        <f t="shared" si="1"/>
      </c>
      <c r="H50" s="33">
        <v>20</v>
      </c>
      <c r="I50" s="40"/>
      <c r="J50" s="38">
        <f t="shared" si="4"/>
        <v>20</v>
      </c>
      <c r="K50" s="39">
        <f t="shared" si="2"/>
      </c>
      <c r="L50" s="33">
        <v>20</v>
      </c>
      <c r="M50" s="30"/>
      <c r="N50" s="38">
        <f t="shared" si="5"/>
        <v>20</v>
      </c>
      <c r="O50" s="39">
        <f t="shared" si="3"/>
      </c>
      <c r="P50" s="34">
        <f t="shared" si="6"/>
        <v>62</v>
      </c>
      <c r="Q50" s="30"/>
      <c r="R50" s="43"/>
      <c r="S50" s="30"/>
      <c r="T50" s="37">
        <f t="shared" si="9"/>
        <v>0</v>
      </c>
      <c r="U50" s="37"/>
      <c r="V50" s="41"/>
      <c r="W50" s="36">
        <f t="shared" si="8"/>
        <v>88.57142857142857</v>
      </c>
    </row>
    <row r="51" spans="1:23" ht="18" customHeight="1">
      <c r="A51" s="51" t="s">
        <v>176</v>
      </c>
      <c r="B51" s="51" t="s">
        <v>116</v>
      </c>
      <c r="C51" s="51" t="s">
        <v>76</v>
      </c>
      <c r="D51" s="42">
        <v>16</v>
      </c>
      <c r="E51" s="30"/>
      <c r="F51" s="38">
        <f t="shared" si="0"/>
        <v>16</v>
      </c>
      <c r="G51" s="39">
        <f t="shared" si="1"/>
      </c>
      <c r="H51" s="33">
        <v>21</v>
      </c>
      <c r="I51" s="40"/>
      <c r="J51" s="38">
        <f t="shared" si="4"/>
        <v>21</v>
      </c>
      <c r="K51" s="39">
        <f t="shared" si="2"/>
      </c>
      <c r="L51" s="33">
        <v>16</v>
      </c>
      <c r="M51" s="30"/>
      <c r="N51" s="38">
        <f t="shared" si="5"/>
        <v>16</v>
      </c>
      <c r="O51" s="39">
        <f t="shared" si="3"/>
      </c>
      <c r="P51" s="34">
        <f t="shared" si="6"/>
        <v>53</v>
      </c>
      <c r="Q51" s="30"/>
      <c r="R51" s="43"/>
      <c r="S51" s="30"/>
      <c r="T51" s="37">
        <f t="shared" si="9"/>
        <v>0</v>
      </c>
      <c r="U51" s="37"/>
      <c r="V51" s="41"/>
      <c r="W51" s="36">
        <f t="shared" si="8"/>
        <v>75.71428571428571</v>
      </c>
    </row>
    <row r="52" spans="1:23" ht="18" customHeight="1">
      <c r="A52" s="51" t="s">
        <v>177</v>
      </c>
      <c r="B52" s="51" t="s">
        <v>116</v>
      </c>
      <c r="C52" s="51" t="s">
        <v>135</v>
      </c>
      <c r="D52" s="42">
        <v>19</v>
      </c>
      <c r="E52" s="30"/>
      <c r="F52" s="38">
        <f t="shared" si="0"/>
        <v>19</v>
      </c>
      <c r="G52" s="39">
        <f t="shared" si="1"/>
      </c>
      <c r="H52" s="33">
        <v>19</v>
      </c>
      <c r="I52" s="40"/>
      <c r="J52" s="38">
        <f t="shared" si="4"/>
        <v>19</v>
      </c>
      <c r="K52" s="39">
        <f t="shared" si="2"/>
      </c>
      <c r="L52" s="33">
        <v>14</v>
      </c>
      <c r="M52" s="30"/>
      <c r="N52" s="38">
        <f t="shared" si="5"/>
        <v>14</v>
      </c>
      <c r="O52" s="39">
        <f t="shared" si="3"/>
      </c>
      <c r="P52" s="34">
        <f t="shared" si="6"/>
        <v>52</v>
      </c>
      <c r="Q52" s="30"/>
      <c r="R52" s="43"/>
      <c r="S52" s="30"/>
      <c r="T52" s="37">
        <f t="shared" si="9"/>
        <v>0</v>
      </c>
      <c r="U52" s="37"/>
      <c r="V52" s="41"/>
      <c r="W52" s="36">
        <f t="shared" si="8"/>
        <v>74.28571428571429</v>
      </c>
    </row>
    <row r="53" spans="1:23" ht="18" customHeight="1">
      <c r="A53" s="51" t="s">
        <v>178</v>
      </c>
      <c r="B53" s="51" t="s">
        <v>117</v>
      </c>
      <c r="C53" s="51" t="s">
        <v>136</v>
      </c>
      <c r="D53" s="42">
        <v>2</v>
      </c>
      <c r="E53" s="30"/>
      <c r="F53" s="38">
        <f t="shared" si="0"/>
        <v>2</v>
      </c>
      <c r="G53" s="39">
        <f t="shared" si="1"/>
      </c>
      <c r="H53" s="33">
        <v>11</v>
      </c>
      <c r="I53" s="40"/>
      <c r="J53" s="38">
        <f t="shared" si="4"/>
        <v>11</v>
      </c>
      <c r="K53" s="39">
        <f t="shared" si="2"/>
      </c>
      <c r="L53" s="33"/>
      <c r="M53" s="30"/>
      <c r="N53" s="38">
        <f t="shared" si="5"/>
        <v>0</v>
      </c>
      <c r="O53" s="39" t="str">
        <f t="shared" si="3"/>
        <v>!</v>
      </c>
      <c r="P53" s="34">
        <f t="shared" si="6"/>
        <v>13</v>
      </c>
      <c r="Q53" s="30"/>
      <c r="R53" s="43"/>
      <c r="S53" s="30"/>
      <c r="T53" s="37">
        <f t="shared" si="9"/>
        <v>0</v>
      </c>
      <c r="U53" s="37"/>
      <c r="V53" s="41"/>
      <c r="W53" s="36">
        <f t="shared" si="8"/>
        <v>18.571428571428573</v>
      </c>
    </row>
    <row r="54" spans="1:23" ht="18" customHeight="1">
      <c r="A54" s="51" t="s">
        <v>179</v>
      </c>
      <c r="B54" s="51" t="s">
        <v>86</v>
      </c>
      <c r="C54" s="51" t="s">
        <v>87</v>
      </c>
      <c r="D54" s="42"/>
      <c r="E54" s="30"/>
      <c r="F54" s="38">
        <f t="shared" si="0"/>
        <v>0</v>
      </c>
      <c r="G54" s="39" t="str">
        <f t="shared" si="1"/>
        <v>!</v>
      </c>
      <c r="H54" s="33"/>
      <c r="I54" s="40"/>
      <c r="J54" s="38">
        <f t="shared" si="4"/>
        <v>0</v>
      </c>
      <c r="K54" s="39" t="str">
        <f t="shared" si="2"/>
        <v>!</v>
      </c>
      <c r="L54" s="33"/>
      <c r="M54" s="30"/>
      <c r="N54" s="38">
        <f t="shared" si="5"/>
        <v>0</v>
      </c>
      <c r="O54" s="39" t="str">
        <f t="shared" si="3"/>
        <v>!</v>
      </c>
      <c r="P54" s="34">
        <f t="shared" si="6"/>
        <v>0</v>
      </c>
      <c r="Q54" s="30"/>
      <c r="R54" s="43"/>
      <c r="S54" s="30"/>
      <c r="T54" s="37">
        <f t="shared" si="9"/>
        <v>0</v>
      </c>
      <c r="U54" s="37"/>
      <c r="V54" s="41"/>
      <c r="W54" s="36">
        <f t="shared" si="8"/>
        <v>0</v>
      </c>
    </row>
    <row r="55" spans="1:23" ht="18" customHeight="1">
      <c r="A55" s="51" t="s">
        <v>180</v>
      </c>
      <c r="B55" s="51" t="s">
        <v>118</v>
      </c>
      <c r="C55" s="51" t="s">
        <v>137</v>
      </c>
      <c r="D55" s="42"/>
      <c r="E55" s="30"/>
      <c r="F55" s="38">
        <f t="shared" si="0"/>
        <v>0</v>
      </c>
      <c r="G55" s="39" t="str">
        <f t="shared" si="1"/>
        <v>!</v>
      </c>
      <c r="H55" s="33"/>
      <c r="I55" s="40"/>
      <c r="J55" s="38">
        <f t="shared" si="4"/>
        <v>0</v>
      </c>
      <c r="K55" s="39" t="str">
        <f t="shared" si="2"/>
        <v>!</v>
      </c>
      <c r="L55" s="33"/>
      <c r="M55" s="30"/>
      <c r="N55" s="38">
        <f t="shared" si="5"/>
        <v>0</v>
      </c>
      <c r="O55" s="39" t="str">
        <f t="shared" si="3"/>
        <v>!</v>
      </c>
      <c r="P55" s="34">
        <f t="shared" si="6"/>
        <v>0</v>
      </c>
      <c r="Q55" s="30"/>
      <c r="R55" s="43"/>
      <c r="S55" s="30"/>
      <c r="T55" s="37">
        <f t="shared" si="9"/>
        <v>0</v>
      </c>
      <c r="U55" s="37"/>
      <c r="V55" s="41"/>
      <c r="W55" s="36">
        <f t="shared" si="8"/>
        <v>0</v>
      </c>
    </row>
    <row r="56" spans="1:23" ht="18" customHeight="1">
      <c r="A56" s="51" t="s">
        <v>181</v>
      </c>
      <c r="B56" s="51" t="s">
        <v>182</v>
      </c>
      <c r="C56" s="51" t="s">
        <v>138</v>
      </c>
      <c r="D56" s="42"/>
      <c r="E56" s="30"/>
      <c r="F56" s="38">
        <f t="shared" si="0"/>
        <v>0</v>
      </c>
      <c r="G56" s="39" t="str">
        <f t="shared" si="1"/>
        <v>!</v>
      </c>
      <c r="H56" s="33"/>
      <c r="I56" s="40"/>
      <c r="J56" s="38">
        <f t="shared" si="4"/>
        <v>0</v>
      </c>
      <c r="K56" s="39" t="str">
        <f t="shared" si="2"/>
        <v>!</v>
      </c>
      <c r="L56" s="33"/>
      <c r="M56" s="30"/>
      <c r="N56" s="38">
        <f t="shared" si="5"/>
        <v>0</v>
      </c>
      <c r="O56" s="39" t="str">
        <f t="shared" si="3"/>
        <v>!</v>
      </c>
      <c r="P56" s="34">
        <f t="shared" si="6"/>
        <v>0</v>
      </c>
      <c r="Q56" s="30"/>
      <c r="R56" s="43"/>
      <c r="S56" s="30"/>
      <c r="T56" s="37">
        <f t="shared" si="9"/>
        <v>0</v>
      </c>
      <c r="U56" s="37"/>
      <c r="V56" s="41"/>
      <c r="W56" s="36">
        <f t="shared" si="8"/>
        <v>0</v>
      </c>
    </row>
    <row r="57" ht="18" customHeight="1"/>
    <row r="58" ht="18" customHeight="1"/>
    <row r="59" ht="18" customHeight="1"/>
    <row r="60" ht="18" customHeight="1"/>
    <row r="61" ht="18" customHeight="1"/>
    <row r="62" spans="3:6" ht="18" customHeight="1">
      <c r="C62">
        <v>0</v>
      </c>
      <c r="D62">
        <v>29.99</v>
      </c>
      <c r="E62" t="s">
        <v>55</v>
      </c>
      <c r="F62">
        <v>1</v>
      </c>
    </row>
    <row r="63" spans="3:6" ht="18" customHeight="1">
      <c r="C63">
        <v>30</v>
      </c>
      <c r="D63">
        <v>39.99</v>
      </c>
      <c r="E63" t="s">
        <v>56</v>
      </c>
      <c r="F63">
        <v>1</v>
      </c>
    </row>
    <row r="64" spans="3:6" ht="18" customHeight="1">
      <c r="C64">
        <v>40</v>
      </c>
      <c r="D64">
        <v>49.99</v>
      </c>
      <c r="E64" t="s">
        <v>57</v>
      </c>
      <c r="F64">
        <v>2</v>
      </c>
    </row>
    <row r="65" spans="3:6" ht="18" customHeight="1">
      <c r="C65">
        <v>50</v>
      </c>
      <c r="D65">
        <v>59.99</v>
      </c>
      <c r="E65" t="s">
        <v>58</v>
      </c>
      <c r="F65">
        <v>2</v>
      </c>
    </row>
    <row r="66" spans="3:6" ht="18" customHeight="1">
      <c r="C66">
        <v>60</v>
      </c>
      <c r="D66">
        <v>69.99</v>
      </c>
      <c r="E66" t="s">
        <v>59</v>
      </c>
      <c r="F66">
        <v>3</v>
      </c>
    </row>
    <row r="67" spans="3:6" ht="18" customHeight="1">
      <c r="C67">
        <v>70</v>
      </c>
      <c r="D67">
        <v>79.99</v>
      </c>
      <c r="E67" t="s">
        <v>60</v>
      </c>
      <c r="F67">
        <v>4</v>
      </c>
    </row>
    <row r="68" spans="3:6" ht="18" customHeight="1">
      <c r="C68">
        <v>80</v>
      </c>
      <c r="D68">
        <v>100</v>
      </c>
      <c r="E68" t="s">
        <v>61</v>
      </c>
      <c r="F68">
        <v>5</v>
      </c>
    </row>
  </sheetData>
  <sheetProtection/>
  <mergeCells count="1">
    <mergeCell ref="B14:C14"/>
  </mergeCells>
  <printOptions/>
  <pageMargins left="0" right="0.11811023622047245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Livia</cp:lastModifiedBy>
  <cp:lastPrinted>2010-06-17T15:08:11Z</cp:lastPrinted>
  <dcterms:created xsi:type="dcterms:W3CDTF">2007-03-05T17:51:59Z</dcterms:created>
  <dcterms:modified xsi:type="dcterms:W3CDTF">2019-06-14T10:12:06Z</dcterms:modified>
  <cp:category/>
  <cp:version/>
  <cp:contentType/>
  <cp:contentStatus/>
</cp:coreProperties>
</file>